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Password="CC53" lockStructure="1"/>
  <bookViews>
    <workbookView xWindow="-120" yWindow="-120" windowWidth="29040" windowHeight="15720" tabRatio="784" activeTab="4"/>
  </bookViews>
  <sheets>
    <sheet name="Титульный лист " sheetId="1" r:id="rId1"/>
    <sheet name="Содержание" sheetId="2" r:id="rId2"/>
    <sheet name="КОСГУ" sheetId="3" state="hidden" r:id="rId3"/>
    <sheet name="КВР" sheetId="4" state="hidden" r:id="rId4"/>
    <sheet name="Ф_1" sheetId="5" r:id="rId5"/>
    <sheet name="Ф_2_1" sheetId="6" r:id="rId6"/>
    <sheet name="Ф_2_2" sheetId="7" r:id="rId7"/>
    <sheet name="Ф_2_3" sheetId="8" r:id="rId8"/>
    <sheet name="Ф_2_4" sheetId="9" r:id="rId9"/>
    <sheet name="Ф_3" sheetId="10" r:id="rId10"/>
    <sheet name="код валюты" sheetId="11" state="hidden" r:id="rId11"/>
  </sheets>
  <definedNames>
    <definedName name="_xlnm.Print_Area" localSheetId="0">'Титульный лист '!$A$1:$FE$21</definedName>
  </definedNames>
  <calcPr calcId="145621"/>
</workbook>
</file>

<file path=xl/calcChain.xml><?xml version="1.0" encoding="utf-8"?>
<calcChain xmlns="http://schemas.openxmlformats.org/spreadsheetml/2006/main">
  <c r="D22" i="10" l="1"/>
  <c r="C30" i="10" l="1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G12" i="10"/>
  <c r="F12" i="10"/>
  <c r="E12" i="10"/>
  <c r="D12" i="10"/>
  <c r="G11" i="10"/>
  <c r="G31" i="10" s="1"/>
  <c r="F11" i="10"/>
  <c r="F31" i="10" s="1"/>
  <c r="E11" i="10"/>
  <c r="E31" i="10" s="1"/>
  <c r="D11" i="10"/>
  <c r="D31" i="10" s="1"/>
  <c r="C10" i="10"/>
  <c r="C9" i="10"/>
  <c r="C8" i="10"/>
  <c r="C7" i="10"/>
  <c r="C11" i="10" s="1"/>
  <c r="L123" i="9"/>
  <c r="F123" i="9"/>
  <c r="E123" i="9"/>
  <c r="R122" i="9"/>
  <c r="Q122" i="9"/>
  <c r="P122" i="9"/>
  <c r="M122" i="9"/>
  <c r="L122" i="9" s="1"/>
  <c r="E122" i="9" s="1"/>
  <c r="K122" i="9"/>
  <c r="J122" i="9"/>
  <c r="I122" i="9"/>
  <c r="H122" i="9"/>
  <c r="G122" i="9"/>
  <c r="F122" i="9" s="1"/>
  <c r="L121" i="9"/>
  <c r="F121" i="9"/>
  <c r="E121" i="9"/>
  <c r="L120" i="9"/>
  <c r="F120" i="9"/>
  <c r="E120" i="9"/>
  <c r="L119" i="9"/>
  <c r="F119" i="9"/>
  <c r="E119" i="9"/>
  <c r="R118" i="9"/>
  <c r="Q118" i="9"/>
  <c r="P118" i="9"/>
  <c r="M118" i="9"/>
  <c r="L118" i="9"/>
  <c r="K118" i="9"/>
  <c r="J118" i="9"/>
  <c r="I118" i="9"/>
  <c r="H118" i="9"/>
  <c r="G118" i="9"/>
  <c r="F118" i="9"/>
  <c r="E118" i="9"/>
  <c r="L117" i="9"/>
  <c r="F117" i="9"/>
  <c r="E117" i="9"/>
  <c r="L116" i="9"/>
  <c r="F116" i="9"/>
  <c r="E116" i="9"/>
  <c r="R115" i="9"/>
  <c r="Q115" i="9"/>
  <c r="P115" i="9"/>
  <c r="M115" i="9"/>
  <c r="L115" i="9"/>
  <c r="K115" i="9"/>
  <c r="J115" i="9"/>
  <c r="I115" i="9"/>
  <c r="H115" i="9"/>
  <c r="G115" i="9"/>
  <c r="F115" i="9"/>
  <c r="L114" i="9"/>
  <c r="F114" i="9"/>
  <c r="E114" i="9"/>
  <c r="L113" i="9"/>
  <c r="F113" i="9"/>
  <c r="E113" i="9"/>
  <c r="L112" i="9"/>
  <c r="F112" i="9"/>
  <c r="E112" i="9"/>
  <c r="L111" i="9"/>
  <c r="F111" i="9"/>
  <c r="E111" i="9"/>
  <c r="L110" i="9"/>
  <c r="F110" i="9"/>
  <c r="E110" i="9"/>
  <c r="L109" i="9"/>
  <c r="F109" i="9"/>
  <c r="E109" i="9"/>
  <c r="L108" i="9"/>
  <c r="F108" i="9"/>
  <c r="E108" i="9"/>
  <c r="L107" i="9"/>
  <c r="F107" i="9"/>
  <c r="E107" i="9"/>
  <c r="L106" i="9"/>
  <c r="F106" i="9"/>
  <c r="E106" i="9"/>
  <c r="L105" i="9"/>
  <c r="F105" i="9"/>
  <c r="E105" i="9"/>
  <c r="L104" i="9"/>
  <c r="F104" i="9"/>
  <c r="E104" i="9"/>
  <c r="R103" i="9"/>
  <c r="Q103" i="9"/>
  <c r="P103" i="9"/>
  <c r="M103" i="9"/>
  <c r="L103" i="9" s="1"/>
  <c r="E103" i="9" s="1"/>
  <c r="K103" i="9"/>
  <c r="J103" i="9"/>
  <c r="I103" i="9"/>
  <c r="H103" i="9"/>
  <c r="G103" i="9"/>
  <c r="F103" i="9" s="1"/>
  <c r="L102" i="9"/>
  <c r="F102" i="9"/>
  <c r="E102" i="9"/>
  <c r="L101" i="9"/>
  <c r="F101" i="9"/>
  <c r="E101" i="9"/>
  <c r="L100" i="9"/>
  <c r="F100" i="9"/>
  <c r="E100" i="9"/>
  <c r="L99" i="9"/>
  <c r="F99" i="9"/>
  <c r="E99" i="9"/>
  <c r="L98" i="9"/>
  <c r="F98" i="9"/>
  <c r="E98" i="9"/>
  <c r="L97" i="9"/>
  <c r="F97" i="9"/>
  <c r="E97" i="9"/>
  <c r="L96" i="9"/>
  <c r="F96" i="9"/>
  <c r="E96" i="9"/>
  <c r="L95" i="9"/>
  <c r="F95" i="9"/>
  <c r="E95" i="9"/>
  <c r="L94" i="9"/>
  <c r="F94" i="9"/>
  <c r="E94" i="9"/>
  <c r="L93" i="9"/>
  <c r="F93" i="9"/>
  <c r="E93" i="9"/>
  <c r="L92" i="9"/>
  <c r="F92" i="9"/>
  <c r="E92" i="9"/>
  <c r="R91" i="9"/>
  <c r="R85" i="9" s="1"/>
  <c r="R67" i="9" s="1"/>
  <c r="R20" i="9" s="1"/>
  <c r="R11" i="9" s="1"/>
  <c r="Q91" i="9"/>
  <c r="P91" i="9"/>
  <c r="P85" i="9" s="1"/>
  <c r="P67" i="9" s="1"/>
  <c r="P20" i="9" s="1"/>
  <c r="P11" i="9" s="1"/>
  <c r="M91" i="9"/>
  <c r="L91" i="9" s="1"/>
  <c r="K91" i="9"/>
  <c r="J91" i="9"/>
  <c r="J85" i="9" s="1"/>
  <c r="J67" i="9" s="1"/>
  <c r="J20" i="9" s="1"/>
  <c r="J11" i="9" s="1"/>
  <c r="I91" i="9"/>
  <c r="I85" i="9" s="1"/>
  <c r="I67" i="9" s="1"/>
  <c r="H91" i="9"/>
  <c r="H85" i="9" s="1"/>
  <c r="H67" i="9" s="1"/>
  <c r="G91" i="9"/>
  <c r="F91" i="9" s="1"/>
  <c r="L90" i="9"/>
  <c r="F90" i="9"/>
  <c r="E90" i="9"/>
  <c r="L89" i="9"/>
  <c r="F89" i="9"/>
  <c r="E89" i="9"/>
  <c r="L88" i="9"/>
  <c r="F88" i="9"/>
  <c r="E88" i="9"/>
  <c r="L87" i="9"/>
  <c r="F87" i="9"/>
  <c r="E87" i="9"/>
  <c r="L86" i="9"/>
  <c r="F86" i="9"/>
  <c r="E86" i="9"/>
  <c r="Q85" i="9"/>
  <c r="Q67" i="9" s="1"/>
  <c r="K85" i="9"/>
  <c r="K67" i="9" s="1"/>
  <c r="L84" i="9"/>
  <c r="F84" i="9"/>
  <c r="E84" i="9"/>
  <c r="L83" i="9"/>
  <c r="F83" i="9"/>
  <c r="E83" i="9"/>
  <c r="L82" i="9"/>
  <c r="F82" i="9"/>
  <c r="E82" i="9"/>
  <c r="L81" i="9"/>
  <c r="F81" i="9"/>
  <c r="E81" i="9"/>
  <c r="L80" i="9"/>
  <c r="F80" i="9"/>
  <c r="E80" i="9"/>
  <c r="L79" i="9"/>
  <c r="F79" i="9"/>
  <c r="E79" i="9"/>
  <c r="L78" i="9"/>
  <c r="F78" i="9"/>
  <c r="E78" i="9"/>
  <c r="L77" i="9"/>
  <c r="F77" i="9"/>
  <c r="E77" i="9"/>
  <c r="L76" i="9"/>
  <c r="F76" i="9"/>
  <c r="E76" i="9"/>
  <c r="L75" i="9"/>
  <c r="F75" i="9"/>
  <c r="E75" i="9"/>
  <c r="L74" i="9"/>
  <c r="F74" i="9"/>
  <c r="E74" i="9"/>
  <c r="L73" i="9"/>
  <c r="F73" i="9"/>
  <c r="E73" i="9"/>
  <c r="L72" i="9"/>
  <c r="F72" i="9"/>
  <c r="E72" i="9"/>
  <c r="R71" i="9"/>
  <c r="Q71" i="9"/>
  <c r="P71" i="9"/>
  <c r="M71" i="9"/>
  <c r="L71" i="9"/>
  <c r="E71" i="9" s="1"/>
  <c r="K71" i="9"/>
  <c r="J71" i="9"/>
  <c r="I71" i="9"/>
  <c r="H71" i="9"/>
  <c r="G71" i="9"/>
  <c r="F71" i="9"/>
  <c r="L70" i="9"/>
  <c r="F70" i="9"/>
  <c r="E70" i="9"/>
  <c r="L69" i="9"/>
  <c r="F69" i="9"/>
  <c r="E69" i="9"/>
  <c r="R68" i="9"/>
  <c r="Q68" i="9"/>
  <c r="P68" i="9"/>
  <c r="M68" i="9"/>
  <c r="L68" i="9"/>
  <c r="E68" i="9" s="1"/>
  <c r="K68" i="9"/>
  <c r="J68" i="9"/>
  <c r="I68" i="9"/>
  <c r="H68" i="9"/>
  <c r="G68" i="9"/>
  <c r="F68" i="9"/>
  <c r="L66" i="9"/>
  <c r="F66" i="9"/>
  <c r="E66" i="9"/>
  <c r="L65" i="9"/>
  <c r="F65" i="9"/>
  <c r="E65" i="9"/>
  <c r="R64" i="9"/>
  <c r="Q64" i="9"/>
  <c r="P64" i="9"/>
  <c r="M64" i="9"/>
  <c r="L64" i="9"/>
  <c r="E64" i="9" s="1"/>
  <c r="K64" i="9"/>
  <c r="J64" i="9"/>
  <c r="I64" i="9"/>
  <c r="H64" i="9"/>
  <c r="G64" i="9"/>
  <c r="F64" i="9"/>
  <c r="L63" i="9"/>
  <c r="F63" i="9"/>
  <c r="E63" i="9"/>
  <c r="L62" i="9"/>
  <c r="F62" i="9"/>
  <c r="E62" i="9"/>
  <c r="R61" i="9"/>
  <c r="Q61" i="9"/>
  <c r="P61" i="9"/>
  <c r="M61" i="9"/>
  <c r="L61" i="9"/>
  <c r="E61" i="9" s="1"/>
  <c r="K61" i="9"/>
  <c r="J61" i="9"/>
  <c r="I61" i="9"/>
  <c r="H61" i="9"/>
  <c r="G61" i="9"/>
  <c r="F61" i="9"/>
  <c r="L60" i="9"/>
  <c r="F60" i="9"/>
  <c r="E60" i="9"/>
  <c r="L59" i="9"/>
  <c r="F59" i="9"/>
  <c r="E59" i="9"/>
  <c r="L58" i="9"/>
  <c r="F58" i="9"/>
  <c r="E58" i="9"/>
  <c r="L57" i="9"/>
  <c r="F57" i="9"/>
  <c r="E57" i="9"/>
  <c r="R56" i="9"/>
  <c r="Q56" i="9"/>
  <c r="P56" i="9"/>
  <c r="M56" i="9"/>
  <c r="L56" i="9"/>
  <c r="E56" i="9" s="1"/>
  <c r="K56" i="9"/>
  <c r="J56" i="9"/>
  <c r="I56" i="9"/>
  <c r="H56" i="9"/>
  <c r="G56" i="9"/>
  <c r="F56" i="9"/>
  <c r="L55" i="9"/>
  <c r="F55" i="9"/>
  <c r="E55" i="9"/>
  <c r="L54" i="9"/>
  <c r="F54" i="9"/>
  <c r="E54" i="9"/>
  <c r="L53" i="9"/>
  <c r="F53" i="9"/>
  <c r="E53" i="9"/>
  <c r="R52" i="9"/>
  <c r="Q52" i="9"/>
  <c r="P52" i="9"/>
  <c r="M52" i="9"/>
  <c r="L52" i="9" s="1"/>
  <c r="E52" i="9" s="1"/>
  <c r="K52" i="9"/>
  <c r="J52" i="9"/>
  <c r="I52" i="9"/>
  <c r="H52" i="9"/>
  <c r="G52" i="9"/>
  <c r="F52" i="9" s="1"/>
  <c r="L51" i="9"/>
  <c r="F51" i="9"/>
  <c r="E51" i="9"/>
  <c r="L50" i="9"/>
  <c r="F50" i="9"/>
  <c r="E50" i="9"/>
  <c r="L49" i="9"/>
  <c r="F49" i="9"/>
  <c r="E49" i="9"/>
  <c r="L48" i="9"/>
  <c r="F48" i="9"/>
  <c r="E48" i="9"/>
  <c r="R47" i="9"/>
  <c r="Q47" i="9"/>
  <c r="Q40" i="9" s="1"/>
  <c r="P47" i="9"/>
  <c r="M47" i="9"/>
  <c r="L47" i="9" s="1"/>
  <c r="E47" i="9" s="1"/>
  <c r="K47" i="9"/>
  <c r="K40" i="9" s="1"/>
  <c r="J47" i="9"/>
  <c r="I47" i="9"/>
  <c r="I40" i="9" s="1"/>
  <c r="H47" i="9"/>
  <c r="G47" i="9"/>
  <c r="F47" i="9" s="1"/>
  <c r="L46" i="9"/>
  <c r="F46" i="9"/>
  <c r="E46" i="9"/>
  <c r="L45" i="9"/>
  <c r="F45" i="9"/>
  <c r="E45" i="9"/>
  <c r="L44" i="9"/>
  <c r="F44" i="9"/>
  <c r="E44" i="9"/>
  <c r="R43" i="9"/>
  <c r="Q43" i="9"/>
  <c r="P43" i="9"/>
  <c r="M43" i="9"/>
  <c r="L43" i="9"/>
  <c r="E43" i="9" s="1"/>
  <c r="K43" i="9"/>
  <c r="J43" i="9"/>
  <c r="I43" i="9"/>
  <c r="H43" i="9"/>
  <c r="G43" i="9"/>
  <c r="F43" i="9"/>
  <c r="L42" i="9"/>
  <c r="F42" i="9"/>
  <c r="E42" i="9"/>
  <c r="L41" i="9"/>
  <c r="F41" i="9"/>
  <c r="E41" i="9"/>
  <c r="R40" i="9"/>
  <c r="P40" i="9"/>
  <c r="J40" i="9"/>
  <c r="H40" i="9"/>
  <c r="L39" i="9"/>
  <c r="F39" i="9"/>
  <c r="E39" i="9"/>
  <c r="L38" i="9"/>
  <c r="F38" i="9"/>
  <c r="E38" i="9"/>
  <c r="L37" i="9"/>
  <c r="F37" i="9"/>
  <c r="E37" i="9"/>
  <c r="L36" i="9"/>
  <c r="F36" i="9"/>
  <c r="E36" i="9"/>
  <c r="R35" i="9"/>
  <c r="Q35" i="9"/>
  <c r="P35" i="9"/>
  <c r="M35" i="9"/>
  <c r="L35" i="9" s="1"/>
  <c r="K35" i="9"/>
  <c r="J35" i="9"/>
  <c r="I35" i="9"/>
  <c r="H35" i="9"/>
  <c r="G35" i="9"/>
  <c r="F35" i="9" s="1"/>
  <c r="L34" i="9"/>
  <c r="F34" i="9"/>
  <c r="E34" i="9"/>
  <c r="L33" i="9"/>
  <c r="F33" i="9"/>
  <c r="E33" i="9"/>
  <c r="L32" i="9"/>
  <c r="F32" i="9"/>
  <c r="E32" i="9"/>
  <c r="R31" i="9"/>
  <c r="Q31" i="9"/>
  <c r="Q21" i="9" s="1"/>
  <c r="Q20" i="9" s="1"/>
  <c r="Q11" i="9" s="1"/>
  <c r="P31" i="9"/>
  <c r="M31" i="9"/>
  <c r="L31" i="9" s="1"/>
  <c r="E31" i="9" s="1"/>
  <c r="K31" i="9"/>
  <c r="K21" i="9" s="1"/>
  <c r="J31" i="9"/>
  <c r="I31" i="9"/>
  <c r="H31" i="9"/>
  <c r="G31" i="9"/>
  <c r="F31" i="9" s="1"/>
  <c r="L30" i="9"/>
  <c r="F30" i="9"/>
  <c r="E30" i="9"/>
  <c r="L29" i="9"/>
  <c r="F29" i="9"/>
  <c r="E29" i="9"/>
  <c r="L28" i="9"/>
  <c r="F28" i="9"/>
  <c r="E28" i="9"/>
  <c r="L27" i="9"/>
  <c r="F27" i="9"/>
  <c r="E27" i="9"/>
  <c r="L26" i="9"/>
  <c r="F26" i="9"/>
  <c r="E26" i="9"/>
  <c r="R25" i="9"/>
  <c r="Q25" i="9"/>
  <c r="P25" i="9"/>
  <c r="M25" i="9"/>
  <c r="L25" i="9" s="1"/>
  <c r="E25" i="9" s="1"/>
  <c r="K25" i="9"/>
  <c r="J25" i="9"/>
  <c r="I25" i="9"/>
  <c r="H25" i="9"/>
  <c r="G25" i="9"/>
  <c r="F25" i="9"/>
  <c r="L24" i="9"/>
  <c r="F24" i="9"/>
  <c r="E24" i="9"/>
  <c r="L23" i="9"/>
  <c r="F23" i="9"/>
  <c r="E23" i="9"/>
  <c r="R22" i="9"/>
  <c r="Q22" i="9"/>
  <c r="P22" i="9"/>
  <c r="M22" i="9"/>
  <c r="L22" i="9"/>
  <c r="K22" i="9"/>
  <c r="J22" i="9"/>
  <c r="I22" i="9"/>
  <c r="H22" i="9"/>
  <c r="G22" i="9"/>
  <c r="F22" i="9" s="1"/>
  <c r="R21" i="9"/>
  <c r="P21" i="9"/>
  <c r="J21" i="9"/>
  <c r="H21" i="9"/>
  <c r="F19" i="9"/>
  <c r="E19" i="9"/>
  <c r="F18" i="9"/>
  <c r="E18" i="9"/>
  <c r="F17" i="9"/>
  <c r="E17" i="9"/>
  <c r="L16" i="9"/>
  <c r="E16" i="9" s="1"/>
  <c r="J16" i="9"/>
  <c r="I16" i="9"/>
  <c r="I14" i="9" s="1"/>
  <c r="H16" i="9"/>
  <c r="G16" i="9"/>
  <c r="F16" i="9" s="1"/>
  <c r="L15" i="9"/>
  <c r="F15" i="9"/>
  <c r="E15" i="9"/>
  <c r="R14" i="9"/>
  <c r="Q14" i="9"/>
  <c r="P14" i="9"/>
  <c r="O14" i="9"/>
  <c r="N14" i="9"/>
  <c r="M14" i="9"/>
  <c r="L14" i="9"/>
  <c r="K14" i="9"/>
  <c r="J14" i="9"/>
  <c r="H14" i="9"/>
  <c r="F13" i="9"/>
  <c r="E13" i="9"/>
  <c r="F12" i="9"/>
  <c r="E12" i="9"/>
  <c r="F10" i="9"/>
  <c r="E10" i="9"/>
  <c r="F9" i="9"/>
  <c r="E9" i="9"/>
  <c r="L8" i="9"/>
  <c r="E8" i="9" s="1"/>
  <c r="J8" i="9"/>
  <c r="I8" i="9"/>
  <c r="H8" i="9"/>
  <c r="G8" i="9"/>
  <c r="H32" i="8"/>
  <c r="G32" i="8"/>
  <c r="H31" i="8"/>
  <c r="G31" i="8"/>
  <c r="E30" i="8"/>
  <c r="G29" i="8"/>
  <c r="E29" i="8"/>
  <c r="H29" i="8" s="1"/>
  <c r="E28" i="8"/>
  <c r="G28" i="8" s="1"/>
  <c r="H27" i="8"/>
  <c r="G27" i="8"/>
  <c r="H26" i="8"/>
  <c r="G26" i="8"/>
  <c r="F25" i="8"/>
  <c r="H25" i="8" s="1"/>
  <c r="E25" i="8"/>
  <c r="G25" i="8" s="1"/>
  <c r="H24" i="8"/>
  <c r="G24" i="8"/>
  <c r="H23" i="8"/>
  <c r="G23" i="8"/>
  <c r="H22" i="8"/>
  <c r="G22" i="8"/>
  <c r="H21" i="8"/>
  <c r="G21" i="8"/>
  <c r="H20" i="8"/>
  <c r="G20" i="8"/>
  <c r="F19" i="8"/>
  <c r="H19" i="8" s="1"/>
  <c r="E19" i="8"/>
  <c r="H18" i="8"/>
  <c r="G18" i="8"/>
  <c r="H17" i="8"/>
  <c r="G17" i="8"/>
  <c r="H16" i="8"/>
  <c r="G16" i="8"/>
  <c r="F15" i="8"/>
  <c r="E15" i="8"/>
  <c r="G15" i="8" s="1"/>
  <c r="F13" i="8"/>
  <c r="F30" i="8" s="1"/>
  <c r="H30" i="8" s="1"/>
  <c r="E13" i="8"/>
  <c r="G13" i="8" s="1"/>
  <c r="H12" i="8"/>
  <c r="G12" i="8"/>
  <c r="H11" i="8"/>
  <c r="G11" i="8"/>
  <c r="G10" i="8"/>
  <c r="E10" i="8"/>
  <c r="H10" i="8" s="1"/>
  <c r="H32" i="7"/>
  <c r="G32" i="7"/>
  <c r="H31" i="7"/>
  <c r="G31" i="7"/>
  <c r="E30" i="7"/>
  <c r="E29" i="7"/>
  <c r="G28" i="7"/>
  <c r="E28" i="7"/>
  <c r="H28" i="7" s="1"/>
  <c r="H27" i="7"/>
  <c r="G27" i="7"/>
  <c r="H26" i="7"/>
  <c r="G26" i="7"/>
  <c r="F25" i="7"/>
  <c r="H24" i="7"/>
  <c r="G24" i="7"/>
  <c r="H23" i="7"/>
  <c r="G23" i="7"/>
  <c r="H22" i="7"/>
  <c r="G22" i="7"/>
  <c r="H21" i="7"/>
  <c r="G21" i="7"/>
  <c r="H20" i="7"/>
  <c r="G20" i="7"/>
  <c r="F19" i="7"/>
  <c r="H19" i="7" s="1"/>
  <c r="E19" i="7"/>
  <c r="H18" i="7"/>
  <c r="G18" i="7"/>
  <c r="H17" i="7"/>
  <c r="G17" i="7"/>
  <c r="H16" i="7"/>
  <c r="G16" i="7"/>
  <c r="H15" i="7"/>
  <c r="F15" i="7"/>
  <c r="E15" i="7"/>
  <c r="G15" i="7" s="1"/>
  <c r="H14" i="7"/>
  <c r="G14" i="7"/>
  <c r="F13" i="7"/>
  <c r="F30" i="7" s="1"/>
  <c r="H30" i="7" s="1"/>
  <c r="E13" i="7"/>
  <c r="H12" i="7"/>
  <c r="G12" i="7"/>
  <c r="H11" i="7"/>
  <c r="G11" i="7"/>
  <c r="H10" i="7"/>
  <c r="E10" i="7"/>
  <c r="G10" i="7" s="1"/>
  <c r="H32" i="6"/>
  <c r="G32" i="6"/>
  <c r="H31" i="6"/>
  <c r="G31" i="6"/>
  <c r="E30" i="6"/>
  <c r="G29" i="6"/>
  <c r="E29" i="6"/>
  <c r="H29" i="6" s="1"/>
  <c r="E28" i="6"/>
  <c r="G28" i="6" s="1"/>
  <c r="H27" i="6"/>
  <c r="G27" i="6"/>
  <c r="H26" i="6"/>
  <c r="G26" i="6"/>
  <c r="F25" i="6"/>
  <c r="H25" i="6" s="1"/>
  <c r="E25" i="6"/>
  <c r="G25" i="6" s="1"/>
  <c r="H24" i="6"/>
  <c r="G24" i="6"/>
  <c r="H23" i="6"/>
  <c r="G23" i="6"/>
  <c r="H22" i="6"/>
  <c r="G22" i="6"/>
  <c r="H21" i="6"/>
  <c r="G21" i="6"/>
  <c r="H20" i="6"/>
  <c r="G20" i="6"/>
  <c r="F19" i="6"/>
  <c r="H19" i="6" s="1"/>
  <c r="E19" i="6"/>
  <c r="H18" i="6"/>
  <c r="G18" i="6"/>
  <c r="H17" i="6"/>
  <c r="G17" i="6"/>
  <c r="H16" i="6"/>
  <c r="G16" i="6"/>
  <c r="F15" i="6"/>
  <c r="H15" i="6" s="1"/>
  <c r="E15" i="6"/>
  <c r="G15" i="6" s="1"/>
  <c r="H14" i="6"/>
  <c r="G14" i="6"/>
  <c r="F13" i="6"/>
  <c r="F30" i="6" s="1"/>
  <c r="H30" i="6" s="1"/>
  <c r="H12" i="6"/>
  <c r="G12" i="6"/>
  <c r="H11" i="6"/>
  <c r="G11" i="6"/>
  <c r="G10" i="6"/>
  <c r="E10" i="6"/>
  <c r="H10" i="6" s="1"/>
  <c r="D32" i="5"/>
  <c r="D26" i="5"/>
  <c r="D20" i="5"/>
  <c r="D12" i="5"/>
  <c r="D9" i="5"/>
  <c r="M85" i="9" l="1"/>
  <c r="L85" i="9" s="1"/>
  <c r="E85" i="9" s="1"/>
  <c r="C12" i="10"/>
  <c r="G19" i="6"/>
  <c r="G19" i="8"/>
  <c r="I21" i="9"/>
  <c r="E115" i="9"/>
  <c r="H20" i="9"/>
  <c r="H11" i="9" s="1"/>
  <c r="G85" i="9"/>
  <c r="F85" i="9" s="1"/>
  <c r="E91" i="9"/>
  <c r="E35" i="9"/>
  <c r="E22" i="9"/>
  <c r="G30" i="6"/>
  <c r="E13" i="6"/>
  <c r="G13" i="6" s="1"/>
  <c r="H28" i="6"/>
  <c r="G29" i="7"/>
  <c r="E25" i="7"/>
  <c r="G25" i="7" s="1"/>
  <c r="G30" i="7"/>
  <c r="H13" i="6"/>
  <c r="G13" i="7"/>
  <c r="H13" i="7"/>
  <c r="G19" i="7"/>
  <c r="H29" i="7"/>
  <c r="H15" i="8"/>
  <c r="I20" i="9"/>
  <c r="I11" i="9" s="1"/>
  <c r="K20" i="9"/>
  <c r="K11" i="9" s="1"/>
  <c r="C31" i="10"/>
  <c r="G30" i="8"/>
  <c r="H28" i="8"/>
  <c r="H13" i="8"/>
  <c r="F8" i="9"/>
  <c r="G14" i="9"/>
  <c r="F14" i="9" s="1"/>
  <c r="G21" i="9"/>
  <c r="M21" i="9"/>
  <c r="G40" i="9"/>
  <c r="F40" i="9" s="1"/>
  <c r="M40" i="9"/>
  <c r="L40" i="9" s="1"/>
  <c r="E40" i="9" s="1"/>
  <c r="G67" i="9"/>
  <c r="F67" i="9" s="1"/>
  <c r="M67" i="9" l="1"/>
  <c r="L67" i="9" s="1"/>
  <c r="E67" i="9" s="1"/>
  <c r="L21" i="9"/>
  <c r="E21" i="9" s="1"/>
  <c r="G20" i="9"/>
  <c r="F20" i="9" s="1"/>
  <c r="F21" i="9"/>
  <c r="G11" i="9"/>
  <c r="F11" i="9" s="1"/>
  <c r="H25" i="7"/>
  <c r="E14" i="9"/>
  <c r="M20" i="9" l="1"/>
  <c r="L20" i="9" s="1"/>
  <c r="E20" i="9" s="1"/>
  <c r="M11" i="9" l="1"/>
  <c r="L11" i="9" s="1"/>
  <c r="E11" i="9" s="1"/>
</calcChain>
</file>

<file path=xl/sharedStrings.xml><?xml version="1.0" encoding="utf-8"?>
<sst xmlns="http://schemas.openxmlformats.org/spreadsheetml/2006/main" count="1623" uniqueCount="1174">
  <si>
    <t>ПРОГРАММА СТРАТЕГИЧЕСКОГО АКАДЕМИЧЕСКОГО ЛИДЕРСТВА "ПРИОРИТЕТ-2030"</t>
  </si>
  <si>
    <t>КОНФИДЕНЦИАЛЬНОСТЬ ГАРАНТИРУЕТСЯ ПОЛУЧАТЕЛЕМ ИНФОРМАЦИИ</t>
  </si>
  <si>
    <t>ФОРМА ПРЕДОСТАВЛЯЕТСЯ В ЛИЧНОМ КАБИНЕТЕ ИНФОРМАЦИОННОЙ СИСТЕМЫ "ПРИОРИТЕТ-2030"</t>
  </si>
  <si>
    <t xml:space="preserve">ОТЧЕТ О ФИНАНСОВОМ ОБЕСПЕЧЕНИИ ПРОГРАММЫ РАЗВИТИЯ </t>
  </si>
  <si>
    <t xml:space="preserve">УНИВЕРСИТЕТА В РАМКАХ РЕАЛИЗАЦИИ </t>
  </si>
  <si>
    <t>ПРОГРАММЫ СТРАТЕГИЧЕСКОГО АКАДЕМИЧЕСКОГО ЛИДЕРСТВА "ПРИОРИТЕТ-2030"</t>
  </si>
  <si>
    <t>за 2022 год</t>
  </si>
  <si>
    <t>по состоянию на 31 декабря 2022 г.</t>
  </si>
  <si>
    <t>Предоставляют:</t>
  </si>
  <si>
    <t>Сроки предоставления</t>
  </si>
  <si>
    <t xml:space="preserve">Университеты - участники программы стратегического академического лидерства </t>
  </si>
  <si>
    <t>"Приоритет-2030" - получатели грантов в форме субсидии</t>
  </si>
  <si>
    <t>Итоговая</t>
  </si>
  <si>
    <t>Наименование университета</t>
  </si>
  <si>
    <t>Федеральное государственное бюджетное образовательное учреждение высшего образование «Казанский государственный энергетический университет»</t>
  </si>
  <si>
    <t>ИНН</t>
  </si>
  <si>
    <t>1656019286</t>
  </si>
  <si>
    <t>Содержание отчета о финансовом обеспечении программы развития университета в рамках реализации программы стратегического академического лидерства "Приоритет-2030"</t>
  </si>
  <si>
    <t>Форма 1</t>
  </si>
  <si>
    <t>Ф_1</t>
  </si>
  <si>
    <t>Информация о результатах деятельности и реализации программы развития в рамках программы стратегического академического лидерства "Приоритет-2030"</t>
  </si>
  <si>
    <t>Форма 2.1</t>
  </si>
  <si>
    <t>Ф_2_1</t>
  </si>
  <si>
    <t>Отчет о расходах, источником финансового обеспечения которых является грант (S4)</t>
  </si>
  <si>
    <t>Форма 2.2</t>
  </si>
  <si>
    <t>Ф_2_2</t>
  </si>
  <si>
    <t>Отчет о расходах, источником финансового обеспечения которых является грант (D8)</t>
  </si>
  <si>
    <t>Форма 2.3</t>
  </si>
  <si>
    <t>Ф_2_3</t>
  </si>
  <si>
    <t>Отчет о расходах, источником финансового обеспечения которых является грант (D3)</t>
  </si>
  <si>
    <t>Форма 2.4</t>
  </si>
  <si>
    <t>Ф_2_4</t>
  </si>
  <si>
    <t>Отчет о финансовом обеспечении программы развития университета в рамках реализации программы стратегического академического лидерства "Приоритет-2030"</t>
  </si>
  <si>
    <t>Форма 3</t>
  </si>
  <si>
    <t>Ф_3</t>
  </si>
  <si>
    <t xml:space="preserve">Отчет о расходовании средств гранта на реализацию мероприятий программы развития, указанных в пункте 5 Правил проведения отбора образовательных организаций высшего образования для оказания поддержки программ развития образовательных организаций высшего образования в рамках реализации программы стратегического академического лидерства "Приоритет-2030", утвержденных постановлением Правительства Российской Федерации </t>
  </si>
  <si>
    <t>Расходы</t>
  </si>
  <si>
    <t>Оплата труда, начисления на выплаты по оплате труда</t>
  </si>
  <si>
    <t>Заработная плата</t>
  </si>
  <si>
    <t>Прочие несоциальные выплаты персоналу в денежной форме</t>
  </si>
  <si>
    <t>Начисления на выплаты по оплате труда</t>
  </si>
  <si>
    <t>Прочие несоциальные выплаты персоналу в натуральной форме</t>
  </si>
  <si>
    <t>Оплата работ, услуг</t>
  </si>
  <si>
    <t>Услуги связи</t>
  </si>
  <si>
    <t>Транспортные услуги</t>
  </si>
  <si>
    <t>Коммунальные услуги</t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</si>
  <si>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</si>
  <si>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</si>
  <si>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Прочие работы, услуги</t>
  </si>
  <si>
    <t>Страхование</t>
  </si>
  <si>
    <t>Услуги, работы для целей капитальных вложений</t>
  </si>
  <si>
    <t>Арендная плата за пользование земельными участками и другими обособленными природными объектами</t>
  </si>
  <si>
    <t>Обслуживание государственного (муниципального) долга</t>
  </si>
  <si>
    <t>Обслуживание внутреннего долга</t>
  </si>
  <si>
    <t>Обслуживание внешнего долга</t>
  </si>
  <si>
    <t>Обслуживание долговых обязательств учреждений</t>
  </si>
  <si>
    <t>Процентные расходы по обязательствам</t>
  </si>
  <si>
    <t>Безвозмездные перечисления текущего характера организациям</t>
  </si>
  <si>
    <t>Безвозмездные перечисления (передачи) текущего характера сектора государственного управления</t>
  </si>
  <si>
    <t>Безвозмездные перечисления финансовым организациям государственного сектора на производство</t>
  </si>
  <si>
    <t>Безвозмездные перечисления иным финансовым организациям (за исключением финансовых организаций государственного сектора) на производство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</si>
  <si>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</si>
  <si>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</si>
  <si>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</si>
  <si>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Безвозмездные перечисления финансовым организациям государственного сектора на продукцию</t>
  </si>
  <si>
    <t>Безвозмездные перечисления иным финансовым организациям (за исключением финансовых организаций государственного сектора) на продукцию</t>
  </si>
  <si>
    <t>Безвозмездные перечисления нефинансовым организациям государственного сектора на продукцию</t>
  </si>
  <si>
    <t>24A</t>
  </si>
  <si>
    <t>Безвозмездные перечисления иным нефинансовым организациям (за исключением нефинансовых организаций государственного сектора) на продукцию</t>
  </si>
  <si>
    <t>24B</t>
  </si>
  <si>
    <t>Безвозмездные перечисления некоммерческим организациям и физическим лицам - производителям товаров, работ и услуг на продукцию</t>
  </si>
  <si>
    <t>Безвозмездные перечисления бюджетам</t>
  </si>
  <si>
    <t>Перечисления текущего характера другим бюджетам бюджетной системы Российской Федерации</t>
  </si>
  <si>
    <t>Перечисления текущего характера наднациональным организациям и правительствам иностранных государств</t>
  </si>
  <si>
    <t>Перечисления текущего характера международным организациям</t>
  </si>
  <si>
    <t>Перечисления капитального характера другим бюджетам бюджетной системы Российской Федерации</t>
  </si>
  <si>
    <t>Перечисления капитального характера наднациональным организациям и правительствам иностранных государств</t>
  </si>
  <si>
    <t>Перечисления капитального характера международным организациям</t>
  </si>
  <si>
    <t>Социальное обеспечение</t>
  </si>
  <si>
    <t>Пенсии, пособия и выплаты по пенсионному, социальному и медицинскому страхованию населения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</si>
  <si>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</si>
  <si>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</si>
  <si>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 в денежной форме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</si>
  <si>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</si>
  <si>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</si>
  <si>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</si>
  <si>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</si>
  <si>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Амортизация</t>
  </si>
  <si>
    <t>Расходование материальных запасов</t>
  </si>
  <si>
    <t>Чрезвычайные расходы по операциям с активами</t>
  </si>
  <si>
    <t>Убытки от обесценения активов</t>
  </si>
  <si>
    <t>Безвозмездные перечисления капитального характера организациям</t>
  </si>
  <si>
    <t>Безвозмездные перечисления капитального характера государственным (муниципальным) учреждениям</t>
  </si>
  <si>
    <t>Безвозмездные перечисления капитального характера финансовым организациям государственного сектора</t>
  </si>
  <si>
    <t>Безвозмездные перечисления капитального характера иным финансовым организациям (за исключением финансовых организаций государственного сектора)</t>
  </si>
  <si>
    <t>Безвозмездные перечисления капитального характера нефинансовым организациям государственного сектора</t>
  </si>
  <si>
    <t>Безвозмездные перечисления капитального характера иным нефинансовым организациям (за исключением нефинансовых организаций государственного сектора)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</si>
  <si>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</si>
  <si>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Прочие расходы</t>
  </si>
  <si>
    <t>Налоги, пошлины и сборы</t>
  </si>
  <si>
    <t>Штрафы за нарушение законодательства о налогах и сборах, законодательства о страховых взносах</t>
  </si>
  <si>
    <t>Штрафы за нарушение законодательства о закупках и нарушение условий контрактов (договоров)</t>
  </si>
  <si>
    <t>Штрафные санкции по долговым обязательствам</t>
  </si>
  <si>
    <t>Другие экономические санкции</t>
  </si>
  <si>
    <t>Иные выплаты текущего характера физическим лицам</t>
  </si>
  <si>
    <t>Иные выплаты текущего характера организациям</t>
  </si>
  <si>
    <t>Иные выплаты капитального характера физическим лицам</t>
  </si>
  <si>
    <t>Иные выплаты капитального характера организациям</t>
  </si>
  <si>
    <t>29T</t>
  </si>
  <si>
    <t>Расходы по возмещению убытков (расходов) от деятельности простого товарищества</t>
  </si>
  <si>
    <t>Поступление нефинансовых активов</t>
  </si>
  <si>
    <t>Увеличение стоимости основных средств</t>
  </si>
  <si>
    <t>Увеличение стоимости нематериальных активов</t>
  </si>
  <si>
    <t>Увеличение стоимости непроизведенных активов</t>
  </si>
  <si>
    <t>Увеличение стоимости материальных запасов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</si>
  <si>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</si>
  <si>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</si>
  <si>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</si>
  <si>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</si>
  <si>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</si>
  <si>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материальных запасов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</si>
  <si>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</si>
  <si>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</si>
  <si>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Увеличение стоимости права пользования</t>
  </si>
  <si>
    <t>Увеличение стоимости права пользования активом</t>
  </si>
  <si>
    <t>Увеличение стоимости неисключительных прав на результаты интеллектуальной деятельности с определенным сроком полезного использования</t>
  </si>
  <si>
    <t>Увеличение стоимости неисключительных прав на результаты интеллектуальной деятельности с неопределенным сроком полезного использования</t>
  </si>
  <si>
    <t>Увеличение стоимости биологических активов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</si>
  <si>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</si>
  <si>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казенных учреждений</t>
  </si>
  <si>
    <t>Фонд оплаты труда учреждений</t>
  </si>
  <si>
    <t>Иные выплаты персоналу учреждений, за исключением фонда оплаты труда</t>
  </si>
  <si>
    <t>Иные выплаты учреждений привлекаемым лицам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</si>
  <si>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</si>
  <si>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</si>
  <si>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</si>
  <si>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Научно-исследовательские, опытно-конструкторские и технологические работы</t>
  </si>
  <si>
    <t>Закупка товаров, работ, услуг в сфере информационно-коммуникационных технологий</t>
  </si>
  <si>
    <t>Закупка товаров, работ, услуг в целях капитального ремонта государственного (муниципального) имущества</t>
  </si>
  <si>
    <t>Прочая закупка товаров, работ и услуг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</si>
  <si>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</si>
  <si>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Закупка товаров, работ, услуг в целях создания, развития, эксплуатации и вывода из эксплуатации государственных информационных систем</t>
  </si>
  <si>
    <t>Закупка энергетических ресурсов</t>
  </si>
  <si>
    <t>Социальное обеспечение и иные выплаты населению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</si>
  <si>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</si>
  <si>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</si>
  <si>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Иные пенсии, социальные доплаты к пенсиям</t>
  </si>
  <si>
    <t>Пособия, компенсации, меры социальной поддержки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</si>
  <si>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</si>
  <si>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</si>
  <si>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</si>
  <si>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 в целях их социального обеспечения</t>
  </si>
  <si>
    <t>Страховые взносы на обязательное медицинское страхование неработающего населения</t>
  </si>
  <si>
    <t>Публичные нормативные выплаты гражданам несоциального характера</t>
  </si>
  <si>
    <t>Стипендии</t>
  </si>
  <si>
    <t>Премии и гранты</t>
  </si>
  <si>
    <t>Иные выплаты населению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</si>
  <si>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</si>
  <si>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государственными (муниципальными) бюджетными и автономными учреждениями</t>
  </si>
  <si>
    <t>Строительство (реконструкция) объектов недвижимого имущества государственными (муниципальными) бюджетными и автономными учреждениями</t>
  </si>
  <si>
    <t>Бюджетные инвестиции</t>
  </si>
  <si>
    <t>Бюджетные инвестиции на приобретение объектов недвижимого имущества в федеральную собственность в рамках государственного оборонного заказа</t>
  </si>
  <si>
    <t>Бюджетные инвестиции на приобретение объектов недвижимого имущества в государственную (муниципальную) собственность</t>
  </si>
  <si>
    <t>Бюджетные инвестиции в объекты капитального строительства в рамках государственного оборонного заказа</t>
  </si>
  <si>
    <t>Бюджетные инвестиции в объекты капитального строительства государственной (муниципальной) собственности</t>
  </si>
  <si>
    <t>Бюджетные инвестиции в соответствии с концессионными соглашениями</t>
  </si>
  <si>
    <t>Бюджетные инвестиции иным юридическим лицам</t>
  </si>
  <si>
    <t>Бюджетные инвестиции иным юридическим лицам в объекты капитального строительства</t>
  </si>
  <si>
    <t>Бюджетные инвестиции иным юридическим лицам, за исключением бюджетных инвестиций в объекты капитального строительства</t>
  </si>
  <si>
    <t>Бюджетные инвестиции иным юридическим лицам в объекты капитального строительства дочерних обществ</t>
  </si>
  <si>
    <t>Бюджетные инвестиции иным юридическим лицам в объекты капитального строительства в рамках государственного оборонного заказа</t>
  </si>
  <si>
    <t>Бюджетные инвестиции иным юридическим лицам в объекты капитального строительства дочерних обществ в рамках государственного оборонного заказа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</si>
  <si>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</si>
  <si>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</si>
  <si>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</si>
  <si>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Субсидии на приобретение объектов недвижимого имущества в государственную (муниципальную) собственность государственным (муниципальным) унитарным предприятиям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</si>
  <si>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</si>
  <si>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</si>
  <si>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</si>
  <si>
    <t>Межбюджетные трансферты</t>
  </si>
  <si>
    <t>Дотации</t>
  </si>
  <si>
    <t>Дотации на выравнивание бюджетной обеспеченности</t>
  </si>
  <si>
    <t>Иные дотации</t>
  </si>
  <si>
    <t>Субсидии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</si>
  <si>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</si>
  <si>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Субсидии на софинансирование капитальных вложений в объекты государственной (муниципальной) собственности</t>
  </si>
  <si>
    <t>Консолидированные субсидии</t>
  </si>
  <si>
    <t>Субвенции</t>
  </si>
  <si>
    <t>Иные межбюджетные трансферты</t>
  </si>
  <si>
    <t>Межбюджетные трансферты бюджету Фонда социального страхования Российской Федерации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</si>
  <si>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</si>
  <si>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</si>
  <si>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</si>
  <si>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</si>
  <si>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</si>
  <si>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иные цели</t>
  </si>
  <si>
    <t>Гранты в форме субсидии бюджетным учреждениям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</si>
  <si>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</si>
  <si>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Субсидии автономным учреждениям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</si>
  <si>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</si>
  <si>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автономным учреждениям на иные цели</t>
  </si>
  <si>
    <t>Гранты в форме субсидии автономным учреждениям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</si>
  <si>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</si>
  <si>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</si>
  <si>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на возмещение недополученных доходов и (или) возмещение фактически понесенных затрат</t>
  </si>
  <si>
    <t>Субсидии (гранты в форме субсидий), подлежащие казначейскому сопровождению</t>
  </si>
  <si>
    <t>Субсидии (гранты в форме субсидий), не подлежащие казначейскому сопровождению</t>
  </si>
  <si>
    <t>Гранты иным некоммерческим организациям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</si>
  <si>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</si>
  <si>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Обслуживание государственного долга Российской Федерации</t>
  </si>
  <si>
    <t>Обслуживание государственного долга субъекта Российской Федерации</t>
  </si>
  <si>
    <t>Обслуживание муниципального долга</t>
  </si>
  <si>
    <t>Иные бюджетные ассигнования</t>
  </si>
  <si>
    <t>Неденежные передачи внутри юридического лица</t>
  </si>
  <si>
    <t>Безвозмездные внутриведомственные неденежные передачи</t>
  </si>
  <si>
    <t>Безвозмездные внутриведомственные неденежные передачи бюджетным (автономным) учреждениям</t>
  </si>
  <si>
    <t>Безвозмездные межведомственные неденежные передачи</t>
  </si>
  <si>
    <t>Безвозмездные межведомственные неденежные передачи бюджетным (автономным) учреждениям</t>
  </si>
  <si>
    <t>Безвозмездные межбюджетные неденежные передачи</t>
  </si>
  <si>
    <t>Безвозмездные межбюджетные неденежные передачи бюджетным (автономным) учреждениям</t>
  </si>
  <si>
    <t>Безвозмездные неденежные передачи государственному сектору</t>
  </si>
  <si>
    <t>Иные безвозмездные неденежные передачи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</si>
  <si>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</si>
  <si>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</si>
  <si>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</si>
  <si>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</si>
  <si>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Гранты юридическим лицам (кроме некоммерческих организаций), индивидуальным предпринимателям</t>
  </si>
  <si>
    <t>Субсидии юридическим лицам на осуществление капитальных вложений в объекты недвижимого имущества</t>
  </si>
  <si>
    <t>Субсидии государственным корпорациям (компаниям), публично-правовым компаниям</t>
  </si>
  <si>
    <t>Субсидии государственным корпорациям (компаниям), публично-правовым компаниям на осуществление капитальных вложений в объекты государственных корпораций (компаний), публично-правовых компаний</t>
  </si>
  <si>
    <t>Субсидии государственным корпорациям (компаниям), публично-правовым компаниям в виде имущественного взноса Российской Федерации на иные цели, не связанные с капитальными вложениями</t>
  </si>
  <si>
    <t>Субсидии государственным корпорациям (компаниям), публично-правовым компаниям на выполнение возложенных на них государственных полномочий</t>
  </si>
  <si>
    <t>Субсидии государственным корпорациям (компаниям), публично-правовым компаниям на иные цели</t>
  </si>
  <si>
    <t>Субсидии государственным корпорациям (компаниям), публично-правовым компаниям на осуществление капитальных вложений в объекты дочерних обществ</t>
  </si>
  <si>
    <t>Субсидии государственным корпорациям (компаниям), публично-правовым компаниям на осуществление капитальных вложений в объекты дочерних обществ в рамках государственного оборонного заказа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</si>
  <si>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</si>
  <si>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</si>
  <si>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>Исполнение судебных актов судебных органов иностранных государств, международных судов и арбитражей,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</si>
  <si>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</si>
  <si>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Федерации</t>
  </si>
  <si>
    <t>Исполнение государственных гарантий субъекта Российской Федерации</t>
  </si>
  <si>
    <t>Исполнение муниципальных гарантий</t>
  </si>
  <si>
    <t>Уплата налогов, сборов и иных платежей</t>
  </si>
  <si>
    <t>Уплата налога на имущество организаций и земельного налога</t>
  </si>
  <si>
    <t>Уплата прочих налогов, сборов</t>
  </si>
  <si>
    <t>Уплата иных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</si>
  <si>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</si>
  <si>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</si>
  <si>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>Взносы в международные организации</t>
  </si>
  <si>
    <t>Платежи в целях обеспечения реализации соглашений по обязательствам Российской Федерации перед иностранными государствами и международными организациями</t>
  </si>
  <si>
    <t>Резервные средства</t>
  </si>
  <si>
    <t>Специальные расходы</t>
  </si>
  <si>
    <t>Наименование показателя</t>
  </si>
  <si>
    <t>Код строки</t>
  </si>
  <si>
    <t>Ед.изм.</t>
  </si>
  <si>
    <t>Значение показателя</t>
  </si>
  <si>
    <t>Информация о поступлениях</t>
  </si>
  <si>
    <t>Общая сумма кассовых поступлений, всего</t>
  </si>
  <si>
    <t>100</t>
  </si>
  <si>
    <t>руб.</t>
  </si>
  <si>
    <t>в том числе:
сумма грантов в форме субсидий из федерального бюджета (за исключением гранта на реализацию программы стратегического академического лидерства "Приоритет-2030")</t>
  </si>
  <si>
    <t>101</t>
  </si>
  <si>
    <t>сумма гранта на реализацию программы стратегического академического лидерства "Приоритет-2030"</t>
  </si>
  <si>
    <t>102</t>
  </si>
  <si>
    <t>Доля гранта на реализацию программы "Приоритет-2030" в общем объеме поступлений</t>
  </si>
  <si>
    <t>010</t>
  </si>
  <si>
    <t>%</t>
  </si>
  <si>
    <t>Внебюджетные средства, всего</t>
  </si>
  <si>
    <t>110</t>
  </si>
  <si>
    <t>из них направленно на реализацию программы развития</t>
  </si>
  <si>
    <t>111</t>
  </si>
  <si>
    <t>Доля внебюджетных средств, направленных на программу развития</t>
  </si>
  <si>
    <t>020</t>
  </si>
  <si>
    <t>Поступления от выполнения научно-исследовательских и опытно-конструкторских работ</t>
  </si>
  <si>
    <t>120</t>
  </si>
  <si>
    <t>в том числе в рамках реализации проектов программы развития</t>
  </si>
  <si>
    <t>121</t>
  </si>
  <si>
    <t>Поступления от использования нематериальных активов (результатов интеллектуальной деятельности)</t>
  </si>
  <si>
    <t>130</t>
  </si>
  <si>
    <t>в том числе созданных в рамках реализации программы развития</t>
  </si>
  <si>
    <t>131</t>
  </si>
  <si>
    <t>Информация о выплатах</t>
  </si>
  <si>
    <t>Общая сумма кассовых выплат, всего</t>
  </si>
  <si>
    <t>в том числе:
расходы на реализацию программы стратегического академического лидерства "Приоритете-2030"</t>
  </si>
  <si>
    <t>Доля расходов на реализацию программы "Приоритет-2030" в общем объеме затрат</t>
  </si>
  <si>
    <t>030</t>
  </si>
  <si>
    <t>Информация об активах</t>
  </si>
  <si>
    <t>Основные средства (балансовая стоимость на 01.01.2022)</t>
  </si>
  <si>
    <t>в том числе за счет средств гранта</t>
  </si>
  <si>
    <t>Уменьшение стоимости основных средств</t>
  </si>
  <si>
    <t>Основные средства (остаточная стоимость на 31.12.2022)</t>
  </si>
  <si>
    <t>Нематериальные активы (балансовая стоимость на 01.01.2022)</t>
  </si>
  <si>
    <t>из них созданные собственными силами</t>
  </si>
  <si>
    <t>411.1</t>
  </si>
  <si>
    <t>Уменьшение стоимости нематериальных активов</t>
  </si>
  <si>
    <t>Нематериальные активы (остаточная стоимость на 31.12.2022)</t>
  </si>
  <si>
    <t>Информация о фонде оплаты труда</t>
  </si>
  <si>
    <t>Расходы на оплату труда, всего</t>
  </si>
  <si>
    <t>Среднесписочная численность на 01.01.2022</t>
  </si>
  <si>
    <t>040</t>
  </si>
  <si>
    <t>ед.</t>
  </si>
  <si>
    <t>Среднесписочная численность на 31.12.2022</t>
  </si>
  <si>
    <t>050</t>
  </si>
  <si>
    <t>Результат федерального проекта:  Поддержка образовательных организаций высшего образования с целью формирования группы университетов - национальных лидеров для формирования научного, технологического и кадрового обеспечения экономики и социальной сферы, повышения глобальной конкурентоспособности системы высшего образования и содействия региональному развитию</t>
  </si>
  <si>
    <t>по БК</t>
  </si>
  <si>
    <t>S4</t>
  </si>
  <si>
    <t>Ед.изм.: руб.</t>
  </si>
  <si>
    <t>Код направления
расходования гранта</t>
  </si>
  <si>
    <t>Сумма</t>
  </si>
  <si>
    <t>Остаток, руб.</t>
  </si>
  <si>
    <t>Исполнение плана, %</t>
  </si>
  <si>
    <t>План на 31.12.2022</t>
  </si>
  <si>
    <t>Факт на 31.12.2022</t>
  </si>
  <si>
    <t>Остаток гранта на начало года, всего:</t>
  </si>
  <si>
    <t>0100</t>
  </si>
  <si>
    <t xml:space="preserve">в том числе:
потребность в котором подтверждена </t>
  </si>
  <si>
    <t>0110</t>
  </si>
  <si>
    <t>Х</t>
  </si>
  <si>
    <t>подлежащий возврату в федеральный бюджет</t>
  </si>
  <si>
    <t>0120</t>
  </si>
  <si>
    <t xml:space="preserve">Поступило средств, всего: </t>
  </si>
  <si>
    <t>0200</t>
  </si>
  <si>
    <t>в том числе:
из федерального бюджета</t>
  </si>
  <si>
    <t>0210</t>
  </si>
  <si>
    <t xml:space="preserve">возврат дебиторской задолженности прошлых лет </t>
  </si>
  <si>
    <t>0220</t>
  </si>
  <si>
    <t>из них:
возврат дебиторской задолженности прошлых лет, решение об использовании которой принято</t>
  </si>
  <si>
    <t>0221</t>
  </si>
  <si>
    <t>возврат дебиторской задолженности прошлых лет, решение об использовании которой не принято</t>
  </si>
  <si>
    <t>0222</t>
  </si>
  <si>
    <t>иные доходы в форме штрафов и пеней по обязательствам, источником финансового обеспечения которых являлись средства гранта</t>
  </si>
  <si>
    <t>0230</t>
  </si>
  <si>
    <t>Выплаты по расходам, всего:</t>
  </si>
  <si>
    <t>0300</t>
  </si>
  <si>
    <t>в том числе:
выплаты персоналу, всего:</t>
  </si>
  <si>
    <t>0310</t>
  </si>
  <si>
    <t>закупка работ и услуг, всего:</t>
  </si>
  <si>
    <t>0320</t>
  </si>
  <si>
    <t>закупка непроизведенных активов, нематериальных активов, материальных запасов и основных средств, всего:</t>
  </si>
  <si>
    <t>0330</t>
  </si>
  <si>
    <t>уплата налогов, сборов и иных платежей в бюджеты бюджетной системы Российской Федерации, всего:</t>
  </si>
  <si>
    <t>0340</t>
  </si>
  <si>
    <t>иные выплаты, всего:</t>
  </si>
  <si>
    <t>0350</t>
  </si>
  <si>
    <t xml:space="preserve">Возвращено в федеральный бюджет, всего: </t>
  </si>
  <si>
    <t>0400</t>
  </si>
  <si>
    <t>в том числе:
израсходованных не по целевому назначению</t>
  </si>
  <si>
    <t>0410</t>
  </si>
  <si>
    <t>в результате применения штрафных санкций</t>
  </si>
  <si>
    <t>0420</t>
  </si>
  <si>
    <t>в сумме остатка гранта на начало года, потребность в которой не подтверждена</t>
  </si>
  <si>
    <t>0430</t>
  </si>
  <si>
    <t>в сумме возврата дебиторской задолженности прошлых лет, решение об использовании которой не принято</t>
  </si>
  <si>
    <t>0440</t>
  </si>
  <si>
    <t>Остаток гранта на конец отчетного периода, всего:</t>
  </si>
  <si>
    <t>0500</t>
  </si>
  <si>
    <t>в том числе:
требуется в направлении на те же цели</t>
  </si>
  <si>
    <t>0510</t>
  </si>
  <si>
    <t>подлежит возврату в федеральный бюджет</t>
  </si>
  <si>
    <t>0520</t>
  </si>
  <si>
    <t>Результат федерального проекта:  Обучающимся обеспечена возможность повышения квалификации на «цифровой кафедре» образовательной организации высшего образования – участника программы стратегического академического лидерства «Приоритет-2030» посредством получения дополнительной квалификации по ИТ-профилю» федерального проекта «Развитие кадрового потенциала ИТ-отрасли» национальной программы «Цифровая экономика Российской Федерации»</t>
  </si>
  <si>
    <t>D8</t>
  </si>
  <si>
    <t>Результат федерального проекта:  Образовательными организациями высшего образования, получающими государственную поддержку по программе стратегического академического лидерства, в рамках своих программ развития реализованы мероприятия по обеспечению условий для формирования цифровых компетенций и навыков использования цифровых технологий у обучающихся, в том числе у студентов ИТ-специальностей</t>
  </si>
  <si>
    <t>D3</t>
  </si>
  <si>
    <t>за 2022 год (фактические значения на 31.12.2022)</t>
  </si>
  <si>
    <t>Ед.изм.: руб</t>
  </si>
  <si>
    <t>Код по бюджетной классификации Российской Федерации</t>
  </si>
  <si>
    <t>Код классификации операций сектора государственного управления</t>
  </si>
  <si>
    <t>Всего</t>
  </si>
  <si>
    <t>Федеральный бюджет</t>
  </si>
  <si>
    <t>Внебюджетные средства</t>
  </si>
  <si>
    <t>Бюджет субъекта РФ</t>
  </si>
  <si>
    <t>Местный бюджет</t>
  </si>
  <si>
    <t>Средства гранта</t>
  </si>
  <si>
    <t>Иные средства федерального бюджета</t>
  </si>
  <si>
    <t>Средства по договорам на выполнение НИОКР</t>
  </si>
  <si>
    <t>Средства по договорам на оказание платных образовательных услуг</t>
  </si>
  <si>
    <t>Прочие поступления</t>
  </si>
  <si>
    <t>Целевые и безвозмездные поступления</t>
  </si>
  <si>
    <t>Грант, всего</t>
  </si>
  <si>
    <t>075 07 06 47 2 S4 12100</t>
  </si>
  <si>
    <t>075 07 08 47 2 S4 12100</t>
  </si>
  <si>
    <t>075 07 06 47 2 D8 64733</t>
  </si>
  <si>
    <t>075 07 06 47 2 D3 09800</t>
  </si>
  <si>
    <t>Остаток на начало текущего финансового периода (стр.0110+стр.0120)</t>
  </si>
  <si>
    <t>х</t>
  </si>
  <si>
    <t>Остаток на конец текущего финансового периода (стр.0100+стр.1000-стр.2000-стр.3000-стр.4000)</t>
  </si>
  <si>
    <t>Постпления (стр.1100+стр.1200+стр.1300)</t>
  </si>
  <si>
    <t>1000</t>
  </si>
  <si>
    <t>Поступления текущего периода</t>
  </si>
  <si>
    <t>1100</t>
  </si>
  <si>
    <t>Возврат дебиторской задолженности прошлых лет (стр.1210+стр.1220)</t>
  </si>
  <si>
    <t>1200</t>
  </si>
  <si>
    <t>1210</t>
  </si>
  <si>
    <t>1220</t>
  </si>
  <si>
    <t>Иные доходы в форме штрафов и пеней по обязательствам, источником финансового обеспечения которых являлись средства гранта</t>
  </si>
  <si>
    <t>1300</t>
  </si>
  <si>
    <t>Выплаты, всего (стр.2100+стр.2200+стр.2300+стр.2400+стр.2500+стр.2600+стр.2700+стр.2800):</t>
  </si>
  <si>
    <t>2000</t>
  </si>
  <si>
    <t>в том числе:
на выплаты персоналу, всего (стр.2110+стр.2120+стр.2130+стр.2140)</t>
  </si>
  <si>
    <t>2100</t>
  </si>
  <si>
    <t>в том числе:
оплата труда (стр.2111+стр.2112)</t>
  </si>
  <si>
    <t>2110</t>
  </si>
  <si>
    <t>заработная плата</t>
  </si>
  <si>
    <t>2111</t>
  </si>
  <si>
    <t>социальные пособия и компенсации персоналу в денежной форме</t>
  </si>
  <si>
    <t>2112</t>
  </si>
  <si>
    <t>прочие выплаты персоналу, в том числе компенсационного характера (стр.2121+стр.2122+стр.2123+стр.2124+стр.2125)</t>
  </si>
  <si>
    <t>2120</t>
  </si>
  <si>
    <t>112</t>
  </si>
  <si>
    <t>прочие несоциальные выплаты персоналу в денежной форме</t>
  </si>
  <si>
    <t>2121</t>
  </si>
  <si>
    <t>услуги связи</t>
  </si>
  <si>
    <t>2122</t>
  </si>
  <si>
    <t>транспортные услуги</t>
  </si>
  <si>
    <t>2123</t>
  </si>
  <si>
    <t>прочие работы, услуги</t>
  </si>
  <si>
    <t>2124</t>
  </si>
  <si>
    <t>2125</t>
  </si>
  <si>
    <t>иные выплаты, за исключением фонда оплаты труда учреждения, для выполнения отдельных полномочий (стр.2131+стр.2132+стр.2133)</t>
  </si>
  <si>
    <t>2130</t>
  </si>
  <si>
    <t>113</t>
  </si>
  <si>
    <t>2131</t>
  </si>
  <si>
    <t>2132</t>
  </si>
  <si>
    <t>иные выплаты текущего характера физическим лицам</t>
  </si>
  <si>
    <t>2133</t>
  </si>
  <si>
    <t>взносы по обязательному социальному страхованию на выплаты по оплате труда работников (стр.2141+стр.2142+стр.2143+стр.2144)</t>
  </si>
  <si>
    <t>2140</t>
  </si>
  <si>
    <t>119</t>
  </si>
  <si>
    <t>начисления на выплаты по оплате труда</t>
  </si>
  <si>
    <t>2141</t>
  </si>
  <si>
    <t>2142</t>
  </si>
  <si>
    <t>2143</t>
  </si>
  <si>
    <t>2144</t>
  </si>
  <si>
    <t>социальные и иные выплаты населению, всего (стр.2210+стр.2220+стр.2230+стр.2240+стр.2250)</t>
  </si>
  <si>
    <t>2200</t>
  </si>
  <si>
    <t>300</t>
  </si>
  <si>
    <t>пособия, компенсации и иные социальные выплаты гражданам, кроме публичных нормативных обязательств</t>
  </si>
  <si>
    <t>2210</t>
  </si>
  <si>
    <t>321</t>
  </si>
  <si>
    <t>приобретение товаров, работ, услуг в пользу граждан в целях их социального обеспечения</t>
  </si>
  <si>
    <t>2220</t>
  </si>
  <si>
    <t>323</t>
  </si>
  <si>
    <t>выплата стипендий, осуществление иных расходов на социальную поддержку нормативных обязательств (стр.2231+стр.2232)</t>
  </si>
  <si>
    <t>2230</t>
  </si>
  <si>
    <t>340</t>
  </si>
  <si>
    <t>2231</t>
  </si>
  <si>
    <t>пособия по социальной помощи населению в денежной форме</t>
  </si>
  <si>
    <t>2232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</si>
  <si>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</si>
  <si>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2240</t>
  </si>
  <si>
    <t>350</t>
  </si>
  <si>
    <t>иные выплаты населению (стр.2251+стр.2252+стр.2253+стр.2254)</t>
  </si>
  <si>
    <t>2250</t>
  </si>
  <si>
    <t>360</t>
  </si>
  <si>
    <t>2251</t>
  </si>
  <si>
    <t>2252</t>
  </si>
  <si>
    <t>2253</t>
  </si>
  <si>
    <t>иные выплаты текущего характера</t>
  </si>
  <si>
    <t>2254</t>
  </si>
  <si>
    <t>уплата налогов, сборов и иных платежей, всего (стр.2310+стр.2320+стр.2330)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</si>
  <si>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</si>
  <si>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</si>
  <si>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</si>
  <si>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</si>
  <si>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</si>
  <si>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</si>
  <si>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</si>
  <si>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</si>
  <si>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</si>
  <si>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</si>
  <si>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</si>
  <si>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 (стр.2410+стр.2420+стр.2430+стр.2440)</t>
  </si>
  <si>
    <t>2400</t>
  </si>
  <si>
    <t>из них:
гранты, предоставляемые бюджетным учреждениям</t>
  </si>
  <si>
    <t>2410</t>
  </si>
  <si>
    <t>613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</si>
  <si>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</si>
  <si>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</si>
  <si>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</si>
  <si>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</si>
  <si>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</si>
  <si>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</si>
  <si>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гранты юридическим лицам (кроме некоммерческих организаций), индивидуальным предпринимателям</t>
  </si>
  <si>
    <t>2440</t>
  </si>
  <si>
    <t>814</t>
  </si>
  <si>
    <t>взносы в международные организации, всего (стр.2501+стр.2502)</t>
  </si>
  <si>
    <t>2500</t>
  </si>
  <si>
    <t>862</t>
  </si>
  <si>
    <t>из них:
перечисления текущего характера международным организациям</t>
  </si>
  <si>
    <t>2501</t>
  </si>
  <si>
    <t>перечисления капитального характера международным организациям</t>
  </si>
  <si>
    <t>2502</t>
  </si>
  <si>
    <t>исполнение судебных актов  (стр.2610+стр.2620)</t>
  </si>
  <si>
    <t>2600</t>
  </si>
  <si>
    <t>830</t>
  </si>
  <si>
    <t>в том числе:
исполнение судебных актов Российской Федерации и мировых соглашений по возмещению причиненного вреда</t>
  </si>
  <si>
    <t>2610</t>
  </si>
  <si>
    <t>831</t>
  </si>
  <si>
    <t>исполнение судебных актов судебных органов иностранных государств, международных судов и арбитражей,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</si>
  <si>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2620</t>
  </si>
  <si>
    <t>832</t>
  </si>
  <si>
    <t>расходы на закупку товаров, работ, услуг, всего (стр.2710+стр.2720+стр.2730+стр.2740+стр.2750)</t>
  </si>
  <si>
    <t>2700</t>
  </si>
  <si>
    <t>240</t>
  </si>
  <si>
    <t>из них: 
закупку научно-исследовательских, опытно-конструкторских и технологических работ (стр.2711+стр.2712)</t>
  </si>
  <si>
    <t>2710</t>
  </si>
  <si>
    <t>241</t>
  </si>
  <si>
    <t>2711</t>
  </si>
  <si>
    <t>увеличение стоимости нематериальных активов</t>
  </si>
  <si>
    <t>2712</t>
  </si>
  <si>
    <t>закупку товаров, работ, услуг в целях капитального ремонта государственного (муниципального) имущества (стр.2721+стр.2722+стр.2723+стр.2724+стр.2725+стр.2726+стр.2727+стр.2728+стр.2729+стр.2729.1+стр.2729.2+стр.2729.3+стр.2729.4)</t>
  </si>
  <si>
    <t>2720</t>
  </si>
  <si>
    <t>243</t>
  </si>
  <si>
    <t>2721</t>
  </si>
  <si>
    <t>арендная плата за пользование имуществом (за исключением земельных участков и других обособленных природных объектов)</t>
  </si>
  <si>
    <t>2722</t>
  </si>
  <si>
    <t>работы, услуги по содержанию имущества</t>
  </si>
  <si>
    <t>2723</t>
  </si>
  <si>
    <t>2724</t>
  </si>
  <si>
    <t>услуги, работы для целей капитальных вложений</t>
  </si>
  <si>
    <t>2725</t>
  </si>
  <si>
    <t>арендная плата за пользование земельными участками и другими обособленными природными объектами</t>
  </si>
  <si>
    <t>2726</t>
  </si>
  <si>
    <t>2727</t>
  </si>
  <si>
    <t>иные выплаты текущего характера организациям</t>
  </si>
  <si>
    <t>2728</t>
  </si>
  <si>
    <t>иные выплаты капитального характера организациям</t>
  </si>
  <si>
    <t>2729</t>
  </si>
  <si>
    <t>увеличение стоимости основных средств</t>
  </si>
  <si>
    <t>2729.1</t>
  </si>
  <si>
    <t>увеличение стоимости строительных материалов</t>
  </si>
  <si>
    <t>2729.2</t>
  </si>
  <si>
    <t>увеличение стоимости прочих материальных запасов</t>
  </si>
  <si>
    <t>2729.3</t>
  </si>
  <si>
    <t>увеличение стоимости материальных запасов для целей капитальных вложений</t>
  </si>
  <si>
    <t>2729.4</t>
  </si>
  <si>
    <t>прочую закупку товаров, работ и услуг (стр.2731+стр.2732+стр.2733+стр.2734+стр.2735+стр.2736+стр.2737+стр.2738+стр.2739+стр.2739.1+стр.2739.2+стр.2739.3+стр.2739.4)</t>
  </si>
  <si>
    <t>2730</t>
  </si>
  <si>
    <t>244</t>
  </si>
  <si>
    <t>2731</t>
  </si>
  <si>
    <t>2732</t>
  </si>
  <si>
    <t>коммунальные услуги</t>
  </si>
  <si>
    <t>2733</t>
  </si>
  <si>
    <t>2734</t>
  </si>
  <si>
    <t>2735</t>
  </si>
  <si>
    <t>прочие работы, услуги (стр.2736.1+стр.2736.2+стр.2736.3+стр.2736.4+стр.2736.5)</t>
  </si>
  <si>
    <t>2736</t>
  </si>
  <si>
    <t>договоры гражданско-правового характера с физическими лицами (включая страховые взносы)</t>
  </si>
  <si>
    <t>2736.1</t>
  </si>
  <si>
    <t>расходы на продвижение (реклама, социальные медиа, СМИ, ребрендинг)</t>
  </si>
  <si>
    <t>2736.2</t>
  </si>
  <si>
    <t>приобретение неисключительных прав на результаты интеллектуальной деятельности (программное обеспечение)</t>
  </si>
  <si>
    <t>2736.3</t>
  </si>
  <si>
    <t>организация и проведение мероприятий</t>
  </si>
  <si>
    <t>2736.4</t>
  </si>
  <si>
    <t>прочие</t>
  </si>
  <si>
    <t>2736.5</t>
  </si>
  <si>
    <t>страхование</t>
  </si>
  <si>
    <t>2737</t>
  </si>
  <si>
    <t>2738</t>
  </si>
  <si>
    <t>2739</t>
  </si>
  <si>
    <t>2739.1</t>
  </si>
  <si>
    <t>2739.2</t>
  </si>
  <si>
    <t>2739.3</t>
  </si>
  <si>
    <t>увеличение стоимости материальных запасов (стр.2739.4.1+стр.2739.4.2+стр.2739.4.3+стр.2739.4.4+стр.2739.4.5+стр.2739.4.6+    стр.2739.4.7+стр.2739.4.8)</t>
  </si>
  <si>
    <t>2739.4</t>
  </si>
  <si>
    <t>увеличение стоимости лекарственных препаратов и материалов, применяемых в медицинских целях</t>
  </si>
  <si>
    <t>2739.4.1</t>
  </si>
  <si>
    <t>увеличение стоимости продуктов питания</t>
  </si>
  <si>
    <t>2739.4.2</t>
  </si>
  <si>
    <t>увеличение стоимости горюче-смазочных материалов</t>
  </si>
  <si>
    <t>2739.4.3</t>
  </si>
  <si>
    <t>2739.4.4</t>
  </si>
  <si>
    <t>увеличение стоимости мягкого инвентаря</t>
  </si>
  <si>
    <t>2739.4.5</t>
  </si>
  <si>
    <t>2739.4.6</t>
  </si>
  <si>
    <t>2739.4.7</t>
  </si>
  <si>
    <t>увеличение стоимости прочих материальных запасов однократного применения</t>
  </si>
  <si>
    <t>2739.4.8</t>
  </si>
  <si>
    <t>увеличение стоимости биологических активов</t>
  </si>
  <si>
    <t>2739.5</t>
  </si>
  <si>
    <t>закупку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</si>
  <si>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2740</t>
  </si>
  <si>
    <t>245</t>
  </si>
  <si>
    <t>закупку энергетических ресурсов</t>
  </si>
  <si>
    <t>2750</t>
  </si>
  <si>
    <t>247</t>
  </si>
  <si>
    <t>капитальные вложения в объекты государственной (муниципальной) собственности, всего (стр.2810+стр.2820)</t>
  </si>
  <si>
    <t>2800</t>
  </si>
  <si>
    <t>400</t>
  </si>
  <si>
    <t>в том числе:
приобретение объектов недвижимого имущества</t>
  </si>
  <si>
    <t>2810</t>
  </si>
  <si>
    <t>406</t>
  </si>
  <si>
    <t>строительство (реконструкция) объектов недвижимого имущества</t>
  </si>
  <si>
    <t>2820</t>
  </si>
  <si>
    <t>407</t>
  </si>
  <si>
    <t>Выплаты, уменьшающие доход, всего (стр.3100+стр.3200+стр.3300)</t>
  </si>
  <si>
    <t>3000</t>
  </si>
  <si>
    <t>в том числе:
налог на прибыль</t>
  </si>
  <si>
    <t>3100</t>
  </si>
  <si>
    <t>180</t>
  </si>
  <si>
    <t>налог на добавленную стоимость</t>
  </si>
  <si>
    <t>3200</t>
  </si>
  <si>
    <t>прочие налоги, уменьшающие доход</t>
  </si>
  <si>
    <t>3300</t>
  </si>
  <si>
    <t>Прочие выплаты, всего (стр.4100)</t>
  </si>
  <si>
    <t>4000</t>
  </si>
  <si>
    <t>в том числе:
уменьшение остатков денежных средств</t>
  </si>
  <si>
    <t>4100</t>
  </si>
  <si>
    <t>610</t>
  </si>
  <si>
    <t>Отчет о расходовании средств гранта на реализацию мероприятий программы развития, указанных в пункте 5 Правил проведения отбора образовательных организаций высшего образования для оказания поддержки программ развития образовательных организаций высшего образования в рамках реализации программы стратегического академического лидерства "Приоритет-2030", утвержденных постановлением Правительства Российской Федерации от 13 мая 2021 г. № 729 "О мерах по реализации программы стратегического академического лидерства "Приоритет-2030"</t>
  </si>
  <si>
    <t>Остаток средств гранта на начало текущего периода, потребность в котором подтверждена</t>
  </si>
  <si>
    <t>Поступление средств гранта из федерального бюджета в текущем периоде</t>
  </si>
  <si>
    <t>Возврат дебиторской задолженности прошлых лет, решение об использовании которой принято</t>
  </si>
  <si>
    <t>Объем средств гранта в текущем периоде, всего</t>
  </si>
  <si>
    <t>Расходы за счет средств гранта на реализацию мероприятий программы развития, всего</t>
  </si>
  <si>
    <t>из них:
а) подготовка кадров для приоритетных направлений научно-технологического развития Российской Федерации, субъектов Российской Федерации, отраслей экономики и социальной сферы;</t>
  </si>
  <si>
    <t>0401</t>
  </si>
  <si>
    <t>б) развитие и реализация прорывных научных исследований и разработок, в том числе получение по итогам прикладных научных исследований и (или) экспериментальных разработок результатов интеллектуальной деятельности, охраняемых в соответствии с Гражданским кодексом Российской Федерации;</t>
  </si>
  <si>
    <t>0402</t>
  </si>
  <si>
    <t>в) внедрение в экономику и социальную сферу высоких технологий, коммерциализация результатов интеллектуальной деятельности и трансфер технологий, а также создание студенческих технопарков и бизнес-инкубаторов;</t>
  </si>
  <si>
    <t>0403</t>
  </si>
  <si>
    <t>г) обновление, разработка и внедрение новых образовательных программ высшего образования и дополнительных профессиональных программ в интересах научно-технологического развития Российской Федерации, субъектов Российской Федерации, отраслей экономики и социальной сферы;</t>
  </si>
  <si>
    <t>0404</t>
  </si>
  <si>
    <t>д) реализация образовательных программ высшего образования в сетевой форме, реализация творческих и социально-гуманитарных проектов с участием университетов, научных и других организаций реального сектора экономики и социальной сферы, в том числе на "цифровых кафедрах". Под "цифровой кафедрой" в рамках федерального проекта "Развитие кадрового потенциала ИТ-отрасли" национальной программы "Цифровая экономика Российской Федерации" и настоящих Правил понимается проект, реализуемый на базе университета - участника программы "Приоритет-2030", обеспечивающий получение дополнительной квалификации по ИТ-профилю в рамках обучения по образовательным программам высшего образования - по программам бакалавриата, программам специалитета, программам магистратуры, а также по дополнительным профессиональным программам профессиональной переподготовки ИТ-профиля, направленным на формирование цифровых компетенций в области создания алгоритмов и компьютерных программ, пригодных для практического применения, или навыков использования и формирования цифровых компетенций, необходимых для выполнения нового вида профессиональной деятельности;</t>
  </si>
  <si>
    <t>0405</t>
  </si>
  <si>
    <t>е) развитие материально-технических условий осуществления образовательной, научной, творческой, социально-гуманитарной деятельности университетов, включая обновление приборной базы университетов;</t>
  </si>
  <si>
    <t>0406</t>
  </si>
  <si>
    <t>ж) развитие кадрового потенциала системы высшего образования, сектора исследований и разработок посредством обеспечения воспроизводства управленческих и научно-педагогических кадров, привлечение в университеты ведущих ученых и специалистов-практиков;</t>
  </si>
  <si>
    <t>0407</t>
  </si>
  <si>
    <t>з) реализация программ внутрироссийской и международной академической мобильности научно-педагогических работников и обучающихся, в том числе в целях проведения совместных научных исследований, реализации творческих и социально-гуманитарных проектов;</t>
  </si>
  <si>
    <t>0408</t>
  </si>
  <si>
    <t>и) реализация мер по совершенствованию научно-исследовательской деятельности в магистратуре, аспирантуре и докторантуре;</t>
  </si>
  <si>
    <t>0409</t>
  </si>
  <si>
    <t>к) продвижение образовательных программ и результатов научно-исследовательских и опытно-конструкторских работ;</t>
  </si>
  <si>
    <t>л) привлечение иностранных граждан для обучения в университетах и содействие трудоустройству лучших из них в Российской Федерации;</t>
  </si>
  <si>
    <t>0411</t>
  </si>
  <si>
    <t>м) содействие трудоустройству выпускников университетов в секторе исследований и разработок и высокотехнологичных отраслях экономики;</t>
  </si>
  <si>
    <t>0412</t>
  </si>
  <si>
    <t>н) объединение с университетами и (или) научными организациями независимо от их ведомственной принадлежности;</t>
  </si>
  <si>
    <t>0413</t>
  </si>
  <si>
    <t>о) цифровая трансформация университетов и научных организаций;</t>
  </si>
  <si>
    <t>0414</t>
  </si>
  <si>
    <t>п) вовлечение обучающихся в научно-исследовательские и опытно- конструкторские и (или) инновационные работы и (или) социально ориентированные проекты, а также осуществление поддержки обучающихся;</t>
  </si>
  <si>
    <t>0415</t>
  </si>
  <si>
    <t>р) реализация новых творческих, социально-гуманитарных проектов;</t>
  </si>
  <si>
    <t>0416</t>
  </si>
  <si>
    <t>с) тиражирование лучших практик университета в других университетах, не являющихся участниками программы "Приоритет-2030";</t>
  </si>
  <si>
    <t>0417</t>
  </si>
  <si>
    <t>т) реализация мер по поддержке молодых научно-педагогических работников.</t>
  </si>
  <si>
    <t>0418</t>
  </si>
  <si>
    <t>Остаток средств гранта на конец текущего периода</t>
  </si>
  <si>
    <t>ОКВ — Общероссийский классификатор валют</t>
  </si>
  <si>
    <t>Классификатор ОК (МК (ИСО 4217) 003-97) 014-2000 с изменением № 47/2022. Введено 01.07.2022 с правом досрочного применения в правоотношениях, возникших с 01.04.2022. Приказ Росстандарта от 26.05.2021 №388-ст.</t>
  </si>
  <si>
    <t>Всего записей — 162.</t>
  </si>
  <si>
    <t>Подготовлено сайтом classifikators.ru</t>
  </si>
  <si>
    <t>ОКВ онлайн</t>
  </si>
  <si>
    <t>№</t>
  </si>
  <si>
    <t>Числовой код</t>
  </si>
  <si>
    <t>Буквенный код</t>
  </si>
  <si>
    <t>Наименование валюты</t>
  </si>
  <si>
    <t>Страны, в которых используется валюта</t>
  </si>
  <si>
    <t>Пояснение</t>
  </si>
  <si>
    <t>008</t>
  </si>
  <si>
    <t>ALL</t>
  </si>
  <si>
    <t>Лек</t>
  </si>
  <si>
    <t>Албания</t>
  </si>
  <si>
    <t>012</t>
  </si>
  <si>
    <t>DZD</t>
  </si>
  <si>
    <t>Алжирский динар</t>
  </si>
  <si>
    <t>Алжир</t>
  </si>
  <si>
    <t>032</t>
  </si>
  <si>
    <t>ARS</t>
  </si>
  <si>
    <t>Аргентинское песо</t>
  </si>
  <si>
    <t>Аргентина</t>
  </si>
  <si>
    <t>036</t>
  </si>
  <si>
    <t>AUD</t>
  </si>
  <si>
    <t>Австралийский доллар</t>
  </si>
  <si>
    <t>Австралия; Кирибати; Кокосовые (Килинг) острова; Науру; Остров Норфолк; Остров Рождества; Остров Херд и острова Макдональд; Тувалу</t>
  </si>
  <si>
    <t>044</t>
  </si>
  <si>
    <t>BSD</t>
  </si>
  <si>
    <t>Багамский доллар</t>
  </si>
  <si>
    <t>Багамы</t>
  </si>
  <si>
    <t>048</t>
  </si>
  <si>
    <t>BHD</t>
  </si>
  <si>
    <t>Бахрейнский динар</t>
  </si>
  <si>
    <t>Бахрейн</t>
  </si>
  <si>
    <t>BDT</t>
  </si>
  <si>
    <t>Така</t>
  </si>
  <si>
    <t>Бангладеш</t>
  </si>
  <si>
    <t>051</t>
  </si>
  <si>
    <t>AMD</t>
  </si>
  <si>
    <t>Армянский драм</t>
  </si>
  <si>
    <t>Армения</t>
  </si>
  <si>
    <t>052</t>
  </si>
  <si>
    <t>BBD</t>
  </si>
  <si>
    <t>Барбадосский доллар</t>
  </si>
  <si>
    <t>Барбадос</t>
  </si>
  <si>
    <t>060</t>
  </si>
  <si>
    <t>BMD</t>
  </si>
  <si>
    <t>Бермудский доллар</t>
  </si>
  <si>
    <t>Бермуды</t>
  </si>
  <si>
    <t>064</t>
  </si>
  <si>
    <t>BTN</t>
  </si>
  <si>
    <t>Нгултрум</t>
  </si>
  <si>
    <t>Бутан</t>
  </si>
  <si>
    <t>068</t>
  </si>
  <si>
    <t>BOB</t>
  </si>
  <si>
    <t>Боливиано</t>
  </si>
  <si>
    <t>Боливия, многонациональное государство</t>
  </si>
  <si>
    <t>072</t>
  </si>
  <si>
    <t>BWP</t>
  </si>
  <si>
    <t>Пула</t>
  </si>
  <si>
    <t>Ботсвана</t>
  </si>
  <si>
    <t>084</t>
  </si>
  <si>
    <t>BZD</t>
  </si>
  <si>
    <t>Белизский доллар</t>
  </si>
  <si>
    <t>Белиз</t>
  </si>
  <si>
    <t>090</t>
  </si>
  <si>
    <t>SBD</t>
  </si>
  <si>
    <t>Доллар Соломоновых Островов</t>
  </si>
  <si>
    <t xml:space="preserve">Соломоновы Острова </t>
  </si>
  <si>
    <t>096</t>
  </si>
  <si>
    <t>BND</t>
  </si>
  <si>
    <t>Брунейский доллар</t>
  </si>
  <si>
    <t>Бруней-Даруссалам</t>
  </si>
  <si>
    <t>MMK</t>
  </si>
  <si>
    <t>Кьят</t>
  </si>
  <si>
    <t>Мьянма</t>
  </si>
  <si>
    <t>BIF</t>
  </si>
  <si>
    <t>Бурундийский франк</t>
  </si>
  <si>
    <t>Бурунди</t>
  </si>
  <si>
    <t>KHR</t>
  </si>
  <si>
    <t>Риель</t>
  </si>
  <si>
    <t>Камбоджа</t>
  </si>
  <si>
    <t>CAD</t>
  </si>
  <si>
    <t>Канадский доллар</t>
  </si>
  <si>
    <t>Канада</t>
  </si>
  <si>
    <t>CVE</t>
  </si>
  <si>
    <t>Эскудо Кабо-Верде</t>
  </si>
  <si>
    <t>Кабо-Верде</t>
  </si>
  <si>
    <t>KYD</t>
  </si>
  <si>
    <t>Доллар Островов Кайман</t>
  </si>
  <si>
    <t>Острова Кайман</t>
  </si>
  <si>
    <t>LKR</t>
  </si>
  <si>
    <t>Шри-ланкийская рупия</t>
  </si>
  <si>
    <t>Шри-Ланка</t>
  </si>
  <si>
    <t>CLP</t>
  </si>
  <si>
    <t>Чилийское песо</t>
  </si>
  <si>
    <t>Чили</t>
  </si>
  <si>
    <t>CNY</t>
  </si>
  <si>
    <t>Юань</t>
  </si>
  <si>
    <t>Китай</t>
  </si>
  <si>
    <t>COP</t>
  </si>
  <si>
    <t>Колумбийское песо</t>
  </si>
  <si>
    <t>Колумбия</t>
  </si>
  <si>
    <t>KMF</t>
  </si>
  <si>
    <t>Коморский франк</t>
  </si>
  <si>
    <t>Коморы</t>
  </si>
  <si>
    <t>CRC</t>
  </si>
  <si>
    <t>Коста-риканский колон</t>
  </si>
  <si>
    <t>Коста-Рика</t>
  </si>
  <si>
    <t>HRK</t>
  </si>
  <si>
    <t>Куна</t>
  </si>
  <si>
    <t>Хорватия</t>
  </si>
  <si>
    <t>CUP</t>
  </si>
  <si>
    <t>Кубинское песо</t>
  </si>
  <si>
    <t>Куба</t>
  </si>
  <si>
    <t>CZK</t>
  </si>
  <si>
    <t>Чешская крона</t>
  </si>
  <si>
    <t>Чехия</t>
  </si>
  <si>
    <t>DKK</t>
  </si>
  <si>
    <t>Датская крона</t>
  </si>
  <si>
    <t>Гренландия; Дания; Фарерские острова</t>
  </si>
  <si>
    <t>DOP</t>
  </si>
  <si>
    <t>Доминиканское песо</t>
  </si>
  <si>
    <t>Доминиканская Республика</t>
  </si>
  <si>
    <t>SVC</t>
  </si>
  <si>
    <t>Сальвадорский колон</t>
  </si>
  <si>
    <t>Эль-Сальвадор</t>
  </si>
  <si>
    <t>ETB</t>
  </si>
  <si>
    <t>Эфиопский быр</t>
  </si>
  <si>
    <t>Эфиопия</t>
  </si>
  <si>
    <t>ERN</t>
  </si>
  <si>
    <t>Накфа</t>
  </si>
  <si>
    <t>Эритрея</t>
  </si>
  <si>
    <t>FKP</t>
  </si>
  <si>
    <t>Фунт Фолклендских островов</t>
  </si>
  <si>
    <t>Фолклендские острова (Мальвинские)</t>
  </si>
  <si>
    <t>FJD</t>
  </si>
  <si>
    <t>Доллар Фиджи</t>
  </si>
  <si>
    <t>Фиджи</t>
  </si>
  <si>
    <t>DJF</t>
  </si>
  <si>
    <t>Франк Джибути</t>
  </si>
  <si>
    <t>Джибути</t>
  </si>
  <si>
    <t>GMD</t>
  </si>
  <si>
    <t>Даласи</t>
  </si>
  <si>
    <t>Гамбия</t>
  </si>
  <si>
    <t>GIP</t>
  </si>
  <si>
    <t>Гибралтарский фунт</t>
  </si>
  <si>
    <t>Гибралтар</t>
  </si>
  <si>
    <t>GTQ</t>
  </si>
  <si>
    <t>Кетсаль</t>
  </si>
  <si>
    <t>Гватемала</t>
  </si>
  <si>
    <t>GNF</t>
  </si>
  <si>
    <t>Гвинейский франк</t>
  </si>
  <si>
    <t>Гвинея</t>
  </si>
  <si>
    <t>GYD</t>
  </si>
  <si>
    <t>Гайанский доллар</t>
  </si>
  <si>
    <t>Гайана</t>
  </si>
  <si>
    <t>HTG</t>
  </si>
  <si>
    <t>Гурд</t>
  </si>
  <si>
    <t>Гаити</t>
  </si>
  <si>
    <t>HNL</t>
  </si>
  <si>
    <t>Лемпира</t>
  </si>
  <si>
    <t>Гондурас</t>
  </si>
  <si>
    <t>HKD</t>
  </si>
  <si>
    <t>Гонконгский доллар</t>
  </si>
  <si>
    <t>Гонконг</t>
  </si>
  <si>
    <t>HUF</t>
  </si>
  <si>
    <t>Форинт</t>
  </si>
  <si>
    <t>Венгрия</t>
  </si>
  <si>
    <t>ISK</t>
  </si>
  <si>
    <t>Исландская крона</t>
  </si>
  <si>
    <t>Исландия</t>
  </si>
  <si>
    <t>INR</t>
  </si>
  <si>
    <t>Индийская рупия</t>
  </si>
  <si>
    <t>Бутан; Индия</t>
  </si>
  <si>
    <t>IDR</t>
  </si>
  <si>
    <t>Рупия</t>
  </si>
  <si>
    <t>Индонезия</t>
  </si>
  <si>
    <t>IRR</t>
  </si>
  <si>
    <t>Иранский риал</t>
  </si>
  <si>
    <t>Иран (Исламская Республика)</t>
  </si>
  <si>
    <t>IQD</t>
  </si>
  <si>
    <t>Иракский динар</t>
  </si>
  <si>
    <t>Ирак</t>
  </si>
  <si>
    <t>ILS</t>
  </si>
  <si>
    <t>Новый израильский шекель</t>
  </si>
  <si>
    <t xml:space="preserve">Израиль </t>
  </si>
  <si>
    <t>JMD</t>
  </si>
  <si>
    <t>Ямайский доллар</t>
  </si>
  <si>
    <t>Ямайка</t>
  </si>
  <si>
    <t>JPY</t>
  </si>
  <si>
    <t>Иена</t>
  </si>
  <si>
    <t>Япония</t>
  </si>
  <si>
    <t>KZT</t>
  </si>
  <si>
    <t>Тенге</t>
  </si>
  <si>
    <t>Казахстан</t>
  </si>
  <si>
    <t>JOD</t>
  </si>
  <si>
    <t>Иорданский динар</t>
  </si>
  <si>
    <t>Иордания</t>
  </si>
  <si>
    <t>KES</t>
  </si>
  <si>
    <t>Кенийский шиллинг</t>
  </si>
  <si>
    <t>Кения</t>
  </si>
  <si>
    <t>KPW</t>
  </si>
  <si>
    <t>Северокорейская вона</t>
  </si>
  <si>
    <t>Корея, народно-демократическая республика</t>
  </si>
  <si>
    <t>KRW</t>
  </si>
  <si>
    <t>Вона</t>
  </si>
  <si>
    <t>Корея, республика</t>
  </si>
  <si>
    <t>KWD</t>
  </si>
  <si>
    <t>Кувейтский динар</t>
  </si>
  <si>
    <t>Кувейт</t>
  </si>
  <si>
    <t>KGS</t>
  </si>
  <si>
    <t>Сом</t>
  </si>
  <si>
    <t>Киргизия</t>
  </si>
  <si>
    <t>LAK</t>
  </si>
  <si>
    <t>Лаосский кип</t>
  </si>
  <si>
    <t>Лаосская Народно-Демократическая Республика</t>
  </si>
  <si>
    <t>LBP</t>
  </si>
  <si>
    <t>Ливанский фунт</t>
  </si>
  <si>
    <t>Ливан</t>
  </si>
  <si>
    <t>LSL</t>
  </si>
  <si>
    <t>Лоти</t>
  </si>
  <si>
    <t>Лесото</t>
  </si>
  <si>
    <t>LRD</t>
  </si>
  <si>
    <t>Либерийский доллар</t>
  </si>
  <si>
    <t>Либерия</t>
  </si>
  <si>
    <t>LYD</t>
  </si>
  <si>
    <t>Ливийский динар</t>
  </si>
  <si>
    <t>Ливия</t>
  </si>
  <si>
    <t>SSP</t>
  </si>
  <si>
    <t>Южносуданский фунт</t>
  </si>
  <si>
    <t>Южный Судан</t>
  </si>
  <si>
    <t>данная валюта введена в действие для Южного Судана с 18 июля 2011 г.</t>
  </si>
  <si>
    <t>MOP</t>
  </si>
  <si>
    <t>Патака</t>
  </si>
  <si>
    <t>Макао</t>
  </si>
  <si>
    <t>MWK</t>
  </si>
  <si>
    <t>Малавийская квача</t>
  </si>
  <si>
    <t>Малави</t>
  </si>
  <si>
    <t>MYR</t>
  </si>
  <si>
    <t>Малайзийский ринггит</t>
  </si>
  <si>
    <t>Малайзия</t>
  </si>
  <si>
    <t>MVR</t>
  </si>
  <si>
    <t>Руфия</t>
  </si>
  <si>
    <t>Мальдивы</t>
  </si>
  <si>
    <t>MRU</t>
  </si>
  <si>
    <t>Угия</t>
  </si>
  <si>
    <t>Мавритания</t>
  </si>
  <si>
    <t>MUR</t>
  </si>
  <si>
    <t>Маврикийская рупия</t>
  </si>
  <si>
    <t>Маврикий</t>
  </si>
  <si>
    <t>MXN</t>
  </si>
  <si>
    <t>Мексиканское песо</t>
  </si>
  <si>
    <t>Мексика</t>
  </si>
  <si>
    <t>MNT</t>
  </si>
  <si>
    <t>Тугрик</t>
  </si>
  <si>
    <t>Монголия</t>
  </si>
  <si>
    <t>MDL</t>
  </si>
  <si>
    <t>Молдавский лей</t>
  </si>
  <si>
    <t>Молдова, республика</t>
  </si>
  <si>
    <t>MAD</t>
  </si>
  <si>
    <t>Марокканский дирхам</t>
  </si>
  <si>
    <t>Западная Сахара; Марокко</t>
  </si>
  <si>
    <t>OMR</t>
  </si>
  <si>
    <t>Оманский риал</t>
  </si>
  <si>
    <t>Оман</t>
  </si>
  <si>
    <t>NAD</t>
  </si>
  <si>
    <t>Доллар Намибии</t>
  </si>
  <si>
    <t>Намибия</t>
  </si>
  <si>
    <t>NPR</t>
  </si>
  <si>
    <t>Непальская рупия</t>
  </si>
  <si>
    <t>Непал</t>
  </si>
  <si>
    <t>ANG</t>
  </si>
  <si>
    <t>Нидерландский антильский гульден</t>
  </si>
  <si>
    <t>Кюрасао; Сен-Мартен (нидерландская часть)</t>
  </si>
  <si>
    <t>AWG</t>
  </si>
  <si>
    <t>Арубанский флорин</t>
  </si>
  <si>
    <t>Аруба</t>
  </si>
  <si>
    <t>VUV</t>
  </si>
  <si>
    <t>Вату</t>
  </si>
  <si>
    <t>Вануату</t>
  </si>
  <si>
    <t>NZD</t>
  </si>
  <si>
    <t>Новозеландский доллар</t>
  </si>
  <si>
    <t>Ниуэ; Новая Зеландия; Острова Кука; Питкерн; Токелау</t>
  </si>
  <si>
    <t>NIO</t>
  </si>
  <si>
    <t>Золотая кордоба</t>
  </si>
  <si>
    <t>Никарагуа</t>
  </si>
  <si>
    <t>NGN</t>
  </si>
  <si>
    <t>Найра</t>
  </si>
  <si>
    <t>Нигерия</t>
  </si>
  <si>
    <t>NOK</t>
  </si>
  <si>
    <t>Норвежская крона</t>
  </si>
  <si>
    <t>Норвегия; Остров Буве; Шпицберген и Ян Майен</t>
  </si>
  <si>
    <t>PKR</t>
  </si>
  <si>
    <t>Пакистанская рупия</t>
  </si>
  <si>
    <t>Пакистан</t>
  </si>
  <si>
    <t>PAB</t>
  </si>
  <si>
    <t>Бальбоа</t>
  </si>
  <si>
    <t>Панама</t>
  </si>
  <si>
    <t>PGK</t>
  </si>
  <si>
    <t>Кина</t>
  </si>
  <si>
    <t>Папуа Новая Гвинея</t>
  </si>
  <si>
    <t>PYG</t>
  </si>
  <si>
    <t>Гуарани</t>
  </si>
  <si>
    <t>Парагвай</t>
  </si>
  <si>
    <t>PEN</t>
  </si>
  <si>
    <t>Соль</t>
  </si>
  <si>
    <t>Перу</t>
  </si>
  <si>
    <t>Пояснение:
изменение наименования действует с 15 декабря 2015 г.</t>
  </si>
  <si>
    <t>PHP</t>
  </si>
  <si>
    <t>Филиппинское песо</t>
  </si>
  <si>
    <t>Филиппины</t>
  </si>
  <si>
    <t>QAR</t>
  </si>
  <si>
    <t>Катарский риал</t>
  </si>
  <si>
    <t>Катар</t>
  </si>
  <si>
    <t>RUB</t>
  </si>
  <si>
    <t>Российский рубль</t>
  </si>
  <si>
    <t>Россия</t>
  </si>
  <si>
    <t>RWF</t>
  </si>
  <si>
    <t>Франк Руанды</t>
  </si>
  <si>
    <t>Руанда</t>
  </si>
  <si>
    <t>SHP</t>
  </si>
  <si>
    <t>Фунт Святой Елены</t>
  </si>
  <si>
    <t>Святая Елена, остров Вознесения, Тристан-да-Кунья</t>
  </si>
  <si>
    <t>SAR</t>
  </si>
  <si>
    <t>Саудовский риял</t>
  </si>
  <si>
    <t>Саудовская Аравия</t>
  </si>
  <si>
    <t>SCR</t>
  </si>
  <si>
    <t>Сейшельская рупия</t>
  </si>
  <si>
    <t>Сейшелы</t>
  </si>
  <si>
    <t>SLL</t>
  </si>
  <si>
    <t>Леоне</t>
  </si>
  <si>
    <t>Сьерра-Леоне</t>
  </si>
  <si>
    <t>Пояснение: деноминированная валюта</t>
  </si>
  <si>
    <t>SGD</t>
  </si>
  <si>
    <t>Сингапурский доллар</t>
  </si>
  <si>
    <t>Сингапур</t>
  </si>
  <si>
    <t>VND</t>
  </si>
  <si>
    <t>Донг</t>
  </si>
  <si>
    <t>Вьетнам</t>
  </si>
  <si>
    <t>SOS</t>
  </si>
  <si>
    <t>Сомалийский шиллинг</t>
  </si>
  <si>
    <t>Сомали</t>
  </si>
  <si>
    <t>ZAR</t>
  </si>
  <si>
    <t>Рэнд</t>
  </si>
  <si>
    <t>Лесото; Намибия; Южная Африка</t>
  </si>
  <si>
    <t>SZL</t>
  </si>
  <si>
    <t>Лилангени</t>
  </si>
  <si>
    <t>Эсватини</t>
  </si>
  <si>
    <t>SEK</t>
  </si>
  <si>
    <t>Шведская крона</t>
  </si>
  <si>
    <t>Швеция</t>
  </si>
  <si>
    <t>CHF</t>
  </si>
  <si>
    <t>Швейцарский франк</t>
  </si>
  <si>
    <t>Лихтенштейн; Швейцария</t>
  </si>
  <si>
    <t>SYP</t>
  </si>
  <si>
    <t>Сирийский фунт</t>
  </si>
  <si>
    <t>Сирийская Арабская Республика</t>
  </si>
  <si>
    <t>THB</t>
  </si>
  <si>
    <t>Бат</t>
  </si>
  <si>
    <t>Таиланд</t>
  </si>
  <si>
    <t>TOP</t>
  </si>
  <si>
    <t>Паанга</t>
  </si>
  <si>
    <t>Тонга</t>
  </si>
  <si>
    <t>TTD</t>
  </si>
  <si>
    <t>Доллар Тринидада и Тобаго</t>
  </si>
  <si>
    <t xml:space="preserve">Тринидад и Тобаго </t>
  </si>
  <si>
    <t>AED</t>
  </si>
  <si>
    <t>Дирхам (ОАЭ)</t>
  </si>
  <si>
    <t>Объединенные Арабские Эмираты (ОАЭ)</t>
  </si>
  <si>
    <t>TND</t>
  </si>
  <si>
    <t>Тунисский динар</t>
  </si>
  <si>
    <t>Тунис</t>
  </si>
  <si>
    <t>UGX</t>
  </si>
  <si>
    <t>Угандийский шиллинг</t>
  </si>
  <si>
    <t>Уганда</t>
  </si>
  <si>
    <t>MKD</t>
  </si>
  <si>
    <t>Денар</t>
  </si>
  <si>
    <t>Македония, бывшая Югославская Республика</t>
  </si>
  <si>
    <t>EGP</t>
  </si>
  <si>
    <t>Египетский фунт</t>
  </si>
  <si>
    <t>Египет</t>
  </si>
  <si>
    <t>GBP</t>
  </si>
  <si>
    <t>Фунт стерлингов</t>
  </si>
  <si>
    <t>Соединенное королевство</t>
  </si>
  <si>
    <t>TZS</t>
  </si>
  <si>
    <t>Танзанийский шиллинг</t>
  </si>
  <si>
    <t>Танзания, объединенная республика</t>
  </si>
  <si>
    <t>USD</t>
  </si>
  <si>
    <t>Доллар США</t>
  </si>
  <si>
    <t>Американское Самоа; Британская территория в Индийском океане; Бонэйр, Синт-Эстатиус и Саба; Виргинские острова (Британские); Виргинские острова (США); Гаити; Гуам; Малые Тихоокеанские Отдаленные острова Соединенных Штатов; Маршалловы Острова; Микронезия, федеративные штаты; Острова Теркс и Кайкос; Палау; Панама; Пуэрто-Рико; Северные Марианские острова; Соединенные Штаты; Тимор-Лесте; Эквадор; Эль-Сальвадор</t>
  </si>
  <si>
    <t>данная валюта вводится в действие для Бонэйра, Синт-Эстатиуса и Сабы с 1 января 2011 г.</t>
  </si>
  <si>
    <t>UYU</t>
  </si>
  <si>
    <t>Уругвайское песо</t>
  </si>
  <si>
    <t>Уругвай</t>
  </si>
  <si>
    <t>UZS</t>
  </si>
  <si>
    <t>Узбекский сум</t>
  </si>
  <si>
    <t>Узбекистан</t>
  </si>
  <si>
    <t>WST</t>
  </si>
  <si>
    <t>Тала</t>
  </si>
  <si>
    <t>Самоа</t>
  </si>
  <si>
    <t>YER</t>
  </si>
  <si>
    <t>Йеменский риал</t>
  </si>
  <si>
    <t>Йемен</t>
  </si>
  <si>
    <t>TWD</t>
  </si>
  <si>
    <t>Новый тайваньский доллар</t>
  </si>
  <si>
    <t xml:space="preserve">Тайвань (Китай) </t>
  </si>
  <si>
    <t>CUC</t>
  </si>
  <si>
    <t>Конвертируемое песо</t>
  </si>
  <si>
    <t xml:space="preserve">Куба   </t>
  </si>
  <si>
    <t>данная валюта действует с 1 марта 2009 г.</t>
  </si>
  <si>
    <t>ZWL</t>
  </si>
  <si>
    <t>Доллар Зимбабве</t>
  </si>
  <si>
    <t xml:space="preserve">Зимбабве    </t>
  </si>
  <si>
    <t>данная валюта введена в действие с 1 февраля 2009 г.</t>
  </si>
  <si>
    <t>TMT</t>
  </si>
  <si>
    <t>Новый туркменский манат</t>
  </si>
  <si>
    <t>Туркменистан</t>
  </si>
  <si>
    <t>GHS</t>
  </si>
  <si>
    <t>Ганский седи</t>
  </si>
  <si>
    <t>Гана</t>
  </si>
  <si>
    <t>SDG</t>
  </si>
  <si>
    <t>Суданский фунт</t>
  </si>
  <si>
    <t>Судан</t>
  </si>
  <si>
    <t>UYI</t>
  </si>
  <si>
    <t>Уругвайское песо в индексированных единицах</t>
  </si>
  <si>
    <t xml:space="preserve">Уругвай     </t>
  </si>
  <si>
    <t>данная валюта действует с 11 ноября 2006 г.</t>
  </si>
  <si>
    <t>RSD</t>
  </si>
  <si>
    <t>Сербский динар</t>
  </si>
  <si>
    <t xml:space="preserve">Сербия   </t>
  </si>
  <si>
    <t>данная валюта действует с 25 октября 2006 г.</t>
  </si>
  <si>
    <t>MZN</t>
  </si>
  <si>
    <t>Мозамбикский метикал</t>
  </si>
  <si>
    <t xml:space="preserve">Мозамбик    </t>
  </si>
  <si>
    <t>AZN</t>
  </si>
  <si>
    <t>Азербайджанский манат</t>
  </si>
  <si>
    <t xml:space="preserve">Азербайджан    </t>
  </si>
  <si>
    <t>данная валюта вводится в действие с 1 января 2006 г.</t>
  </si>
  <si>
    <t>RON</t>
  </si>
  <si>
    <t>Румынский лей</t>
  </si>
  <si>
    <t>Румыния</t>
  </si>
  <si>
    <t>TRY</t>
  </si>
  <si>
    <t>Турецкая лира</t>
  </si>
  <si>
    <t xml:space="preserve">Турция    </t>
  </si>
  <si>
    <t>данная валюта введена в действие с 1 января 2009 г.</t>
  </si>
  <si>
    <t>XAF</t>
  </si>
  <si>
    <t>Франк КФА ВЕАС</t>
  </si>
  <si>
    <t xml:space="preserve">Габон; Камерун; Конго; Центрально-Африканская Республика; Чад; Экваториальная Гвинея </t>
  </si>
  <si>
    <t>Франк КФА ВЕАС - денежная единица Банка государств
Центральной Африки</t>
  </si>
  <si>
    <t>XCD</t>
  </si>
  <si>
    <t>Восточно-карибский доллар</t>
  </si>
  <si>
    <t>Ангилья; Антигуа и Барбуда; Гренада; Доминика; Монтсеррат; Сент-Винсент и Гренадины; Сент-Китс и Невис; Сент-Люсия</t>
  </si>
  <si>
    <t>XOF</t>
  </si>
  <si>
    <t>Франк КФА ВСЕАО</t>
  </si>
  <si>
    <t xml:space="preserve">Бенин; Буркина-Фасо; Гвинея-Бисау; Кот д'Ивуар; Мали; Нигер; Сенегал; Того  </t>
  </si>
  <si>
    <t>Франк КФА ВСЕАО - денежная единица Центрального Банка государств Западной Африки</t>
  </si>
  <si>
    <t>XPF</t>
  </si>
  <si>
    <t>Франк КФП</t>
  </si>
  <si>
    <t>Новая Каледония; Французская Полинезия; Уоллис и Футуна</t>
  </si>
  <si>
    <t>XDR</t>
  </si>
  <si>
    <t>СДР (специальные права заимствования)</t>
  </si>
  <si>
    <t>Международный валютный фонд (МВФ)</t>
  </si>
  <si>
    <t>SRD</t>
  </si>
  <si>
    <t>Суринамский доллар</t>
  </si>
  <si>
    <t>Суринам</t>
  </si>
  <si>
    <t>MGA</t>
  </si>
  <si>
    <t>Малагасийский ариари</t>
  </si>
  <si>
    <t>Мадагаскар</t>
  </si>
  <si>
    <t>COU</t>
  </si>
  <si>
    <t>Единица реальной стоимости</t>
  </si>
  <si>
    <t xml:space="preserve">Колумбия </t>
  </si>
  <si>
    <t>AFN</t>
  </si>
  <si>
    <t>Афгани</t>
  </si>
  <si>
    <t>Афганистан</t>
  </si>
  <si>
    <t>TJS</t>
  </si>
  <si>
    <t>Сомони</t>
  </si>
  <si>
    <t>Таджикистан</t>
  </si>
  <si>
    <t>AOA</t>
  </si>
  <si>
    <t>Кванза</t>
  </si>
  <si>
    <t>Ангола</t>
  </si>
  <si>
    <t>BGN</t>
  </si>
  <si>
    <t>Болгарский лев</t>
  </si>
  <si>
    <t>Болгария</t>
  </si>
  <si>
    <t>CDF</t>
  </si>
  <si>
    <t>Конголезский франк</t>
  </si>
  <si>
    <t>Конго, демократическая республика</t>
  </si>
  <si>
    <t>ВАМ</t>
  </si>
  <si>
    <t>Конвертируемая марка</t>
  </si>
  <si>
    <t>Босния и Герцеговина</t>
  </si>
  <si>
    <t>EUR</t>
  </si>
  <si>
    <t>Евро</t>
  </si>
  <si>
    <t>Австрия; Андорра; Бельгия; Гваделупа; Германия; Греция; Ирландия; Испания; Италия; Кипр; Латвия; Литва; Люксембург; Майотта; Мальта; Мартиника; Монако; Нидерланды; Папский Престол (Государство-город Ватикан); Португалия; Реюньон; Сан-Марино; Сен-Бартелеми; Сен-Мартен (французская часть); Сент-Пьер и Микелон; Словакия; Словения; Финляндия; Франция; Французская Гвиана; Французские Южные территории; Черногория; Эландские острова; Эстония</t>
  </si>
  <si>
    <t>данная валюта вводится в действие для Латвии с 1 января 2014 г.</t>
  </si>
  <si>
    <t>UAH</t>
  </si>
  <si>
    <t>Гривна</t>
  </si>
  <si>
    <t>Украина</t>
  </si>
  <si>
    <t>GEL</t>
  </si>
  <si>
    <t>Лари</t>
  </si>
  <si>
    <t>Грузия</t>
  </si>
  <si>
    <t>PLN</t>
  </si>
  <si>
    <t>Злотый</t>
  </si>
  <si>
    <t>Польша</t>
  </si>
  <si>
    <t>BRL</t>
  </si>
  <si>
    <t>Бразильский реал</t>
  </si>
  <si>
    <t>Бразилия</t>
  </si>
  <si>
    <t>ZMW</t>
  </si>
  <si>
    <t>Замбийская квача</t>
  </si>
  <si>
    <t>Замбия</t>
  </si>
  <si>
    <t>BYN</t>
  </si>
  <si>
    <t>Белорусский рубль</t>
  </si>
  <si>
    <t>Беларусь</t>
  </si>
  <si>
    <t>STN</t>
  </si>
  <si>
    <t>Добра</t>
  </si>
  <si>
    <t>Сан-Томе и Принсипи</t>
  </si>
  <si>
    <t>VES</t>
  </si>
  <si>
    <t>Боливар Соберано</t>
  </si>
  <si>
    <t>Венесуэла (Боливарианская Республика)</t>
  </si>
  <si>
    <t>VED</t>
  </si>
  <si>
    <t>SLE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</si>
</sst>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-;\-* #,##0.00_-;_-* &quot;-&quot;??_-;_-@_-"/>
    <numFmt numFmtId="165" formatCode="0.000"/>
    <numFmt numFmtId="166" formatCode="#,##0.000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rgb="FF22272F"/>
      <name val="PT Serif"/>
      <family val="1"/>
      <charset val="204"/>
    </font>
    <font>
      <sz val="8"/>
      <color rgb="FF464C55"/>
      <name val="PT Serif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8"/>
      <color theme="1"/>
      <name val="PT Serif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8"/>
      <color rgb="FF000000"/>
      <name val="Calibri"/>
      <family val="2"/>
      <charset val="204"/>
    </font>
    <font>
      <u/>
      <sz val="11"/>
      <color rgb="FF0000FF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1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2C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/>
    <xf numFmtId="0" fontId="5" fillId="0" borderId="0"/>
    <xf numFmtId="0" fontId="11" fillId="0" borderId="0"/>
    <xf numFmtId="0" fontId="20" fillId="0" borderId="0"/>
    <xf numFmtId="9" fontId="1" fillId="0" borderId="0"/>
  </cellStyleXfs>
  <cellXfs count="172">
    <xf numFmtId="0" fontId="0" fillId="0" borderId="0" xfId="0"/>
    <xf numFmtId="0" fontId="5" fillId="2" borderId="0" xfId="2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wrapText="1" indent="2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 indent="4"/>
    </xf>
    <xf numFmtId="0" fontId="8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 indent="2"/>
    </xf>
    <xf numFmtId="0" fontId="2" fillId="0" borderId="0" xfId="0" applyFont="1" applyAlignment="1">
      <alignment horizontal="left" wrapText="1" indent="4"/>
    </xf>
    <xf numFmtId="0" fontId="8" fillId="0" borderId="1" xfId="0" applyFont="1" applyBorder="1" applyAlignment="1">
      <alignment horizontal="left" wrapText="1" indent="6"/>
    </xf>
    <xf numFmtId="0" fontId="8" fillId="0" borderId="1" xfId="0" applyFont="1" applyBorder="1" applyAlignment="1">
      <alignment horizontal="left" wrapText="1" indent="7"/>
    </xf>
    <xf numFmtId="0" fontId="12" fillId="0" borderId="0" xfId="3" applyFont="1"/>
    <xf numFmtId="0" fontId="14" fillId="0" borderId="0" xfId="3" applyFont="1" applyAlignment="1">
      <alignment vertical="center" wrapText="1"/>
    </xf>
    <xf numFmtId="0" fontId="12" fillId="0" borderId="0" xfId="3" applyFont="1" applyAlignment="1">
      <alignment vertical="top" wrapText="1"/>
    </xf>
    <xf numFmtId="0" fontId="12" fillId="0" borderId="0" xfId="3" applyFont="1" applyAlignment="1">
      <alignment horizontal="center" vertical="top" wrapText="1"/>
    </xf>
    <xf numFmtId="0" fontId="12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2" fillId="0" borderId="20" xfId="3" applyFont="1" applyBorder="1"/>
    <xf numFmtId="0" fontId="12" fillId="0" borderId="21" xfId="3" applyFont="1" applyBorder="1"/>
    <xf numFmtId="0" fontId="12" fillId="0" borderId="22" xfId="3" applyFont="1" applyBorder="1"/>
    <xf numFmtId="0" fontId="13" fillId="0" borderId="0" xfId="3" applyFont="1" applyAlignment="1">
      <alignment vertical="center" wrapText="1"/>
    </xf>
    <xf numFmtId="0" fontId="13" fillId="0" borderId="0" xfId="3" applyFont="1" applyAlignment="1">
      <alignment horizontal="center" vertical="center" wrapText="1"/>
    </xf>
    <xf numFmtId="0" fontId="12" fillId="0" borderId="23" xfId="3" applyFont="1" applyBorder="1"/>
    <xf numFmtId="0" fontId="12" fillId="0" borderId="0" xfId="3" applyFont="1" applyAlignment="1">
      <alignment wrapText="1"/>
    </xf>
    <xf numFmtId="0" fontId="12" fillId="0" borderId="0" xfId="3" applyFont="1" applyAlignment="1">
      <alignment horizontal="right" vertical="top"/>
    </xf>
    <xf numFmtId="0" fontId="12" fillId="0" borderId="0" xfId="3" applyFont="1" applyAlignment="1">
      <alignment horizontal="left" vertical="center" wrapText="1"/>
    </xf>
    <xf numFmtId="0" fontId="12" fillId="0" borderId="0" xfId="3" applyFont="1" applyAlignment="1">
      <alignment horizontal="center" vertical="top"/>
    </xf>
    <xf numFmtId="0" fontId="13" fillId="0" borderId="0" xfId="3" applyFont="1" applyAlignment="1">
      <alignment horizontal="center" vertical="center"/>
    </xf>
    <xf numFmtId="0" fontId="11" fillId="0" borderId="0" xfId="3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 wrapText="1" indent="2"/>
    </xf>
    <xf numFmtId="0" fontId="2" fillId="0" borderId="1" xfId="0" applyFont="1" applyBorder="1" applyAlignment="1">
      <alignment horizontal="left" wrapText="1" indent="4"/>
    </xf>
    <xf numFmtId="0" fontId="2" fillId="0" borderId="1" xfId="0" applyFont="1" applyBorder="1" applyAlignment="1">
      <alignment horizontal="left" wrapText="1" indent="3"/>
    </xf>
    <xf numFmtId="0" fontId="2" fillId="0" borderId="0" xfId="0" applyFont="1" applyAlignment="1">
      <alignment horizontal="left" wrapText="1"/>
    </xf>
    <xf numFmtId="0" fontId="16" fillId="0" borderId="0" xfId="0" applyFont="1"/>
    <xf numFmtId="49" fontId="0" fillId="0" borderId="0" xfId="0" applyNumberFormat="1"/>
    <xf numFmtId="0" fontId="17" fillId="0" borderId="0" xfId="0" applyFont="1"/>
    <xf numFmtId="0" fontId="18" fillId="4" borderId="0" xfId="0" applyFont="1" applyFill="1"/>
    <xf numFmtId="49" fontId="18" fillId="4" borderId="0" xfId="0" applyNumberFormat="1" applyFont="1" applyFill="1" applyAlignment="1">
      <alignment wrapText="1"/>
    </xf>
    <xf numFmtId="0" fontId="18" fillId="4" borderId="0" xfId="0" applyFont="1" applyFill="1" applyAlignment="1">
      <alignment wrapText="1"/>
    </xf>
    <xf numFmtId="0" fontId="2" fillId="0" borderId="14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wrapText="1" indent="2"/>
    </xf>
    <xf numFmtId="49" fontId="9" fillId="0" borderId="1" xfId="0" applyNumberFormat="1" applyFont="1" applyBorder="1" applyAlignment="1">
      <alignment horizontal="left" wrapText="1" indent="2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/>
    </xf>
    <xf numFmtId="49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" fontId="7" fillId="3" borderId="26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9" fontId="2" fillId="0" borderId="1" xfId="5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6" fontId="22" fillId="7" borderId="1" xfId="0" applyNumberFormat="1" applyFont="1" applyFill="1" applyBorder="1" applyAlignment="1" applyProtection="1">
      <alignment horizontal="right" vertical="center"/>
      <protection locked="0"/>
    </xf>
    <xf numFmtId="166" fontId="2" fillId="7" borderId="1" xfId="0" applyNumberFormat="1" applyFont="1" applyFill="1" applyBorder="1" applyAlignment="1" applyProtection="1">
      <alignment horizontal="right" vertical="center"/>
      <protection locked="0"/>
    </xf>
    <xf numFmtId="165" fontId="7" fillId="3" borderId="26" xfId="0" applyNumberFormat="1" applyFont="1" applyFill="1" applyBorder="1" applyAlignment="1">
      <alignment horizontal="right" vertical="center"/>
    </xf>
    <xf numFmtId="164" fontId="7" fillId="0" borderId="14" xfId="1" applyNumberFormat="1" applyFont="1" applyBorder="1" applyAlignment="1">
      <alignment horizontal="center" vertical="center" wrapText="1"/>
    </xf>
    <xf numFmtId="164" fontId="7" fillId="0" borderId="1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wrapText="1"/>
    </xf>
    <xf numFmtId="164" fontId="2" fillId="5" borderId="10" xfId="1" applyNumberFormat="1" applyFont="1" applyFill="1" applyBorder="1" applyAlignment="1">
      <alignment wrapText="1"/>
    </xf>
    <xf numFmtId="166" fontId="2" fillId="3" borderId="1" xfId="0" applyNumberFormat="1" applyFont="1" applyFill="1" applyBorder="1" applyAlignment="1">
      <alignment horizontal="right" vertical="center"/>
    </xf>
    <xf numFmtId="164" fontId="2" fillId="0" borderId="27" xfId="1" applyNumberFormat="1" applyFont="1" applyBorder="1" applyAlignment="1">
      <alignment wrapText="1"/>
    </xf>
    <xf numFmtId="164" fontId="2" fillId="0" borderId="13" xfId="1" applyNumberFormat="1" applyFont="1" applyBorder="1" applyAlignment="1">
      <alignment wrapText="1"/>
    </xf>
    <xf numFmtId="164" fontId="7" fillId="0" borderId="1" xfId="1" applyNumberFormat="1" applyFont="1" applyBorder="1" applyAlignment="1">
      <alignment wrapText="1"/>
    </xf>
    <xf numFmtId="164" fontId="7" fillId="0" borderId="27" xfId="1" applyNumberFormat="1" applyFont="1" applyBorder="1" applyAlignment="1">
      <alignment wrapText="1"/>
    </xf>
    <xf numFmtId="164" fontId="7" fillId="0" borderId="13" xfId="1" applyNumberFormat="1" applyFont="1" applyBorder="1" applyAlignment="1">
      <alignment wrapText="1"/>
    </xf>
    <xf numFmtId="164" fontId="9" fillId="0" borderId="1" xfId="1" applyNumberFormat="1" applyFont="1" applyBorder="1"/>
    <xf numFmtId="164" fontId="9" fillId="0" borderId="27" xfId="1" applyNumberFormat="1" applyFont="1" applyBorder="1"/>
    <xf numFmtId="164" fontId="9" fillId="0" borderId="13" xfId="1" applyNumberFormat="1" applyFont="1" applyBorder="1"/>
    <xf numFmtId="164" fontId="8" fillId="0" borderId="1" xfId="1" applyNumberFormat="1" applyFont="1" applyBorder="1"/>
    <xf numFmtId="164" fontId="8" fillId="0" borderId="27" xfId="1" applyNumberFormat="1" applyFont="1" applyBorder="1"/>
    <xf numFmtId="164" fontId="8" fillId="0" borderId="13" xfId="1" applyNumberFormat="1" applyFont="1" applyBorder="1"/>
    <xf numFmtId="164" fontId="8" fillId="7" borderId="1" xfId="1" applyNumberFormat="1" applyFont="1" applyFill="1" applyBorder="1" applyProtection="1">
      <protection locked="0"/>
    </xf>
    <xf numFmtId="164" fontId="8" fillId="7" borderId="27" xfId="1" applyNumberFormat="1" applyFont="1" applyFill="1" applyBorder="1" applyProtection="1">
      <protection locked="0"/>
    </xf>
    <xf numFmtId="164" fontId="8" fillId="7" borderId="13" xfId="1" applyNumberFormat="1" applyFont="1" applyFill="1" applyBorder="1" applyProtection="1">
      <protection locked="0"/>
    </xf>
    <xf numFmtId="164" fontId="7" fillId="0" borderId="15" xfId="1" applyNumberFormat="1" applyFont="1" applyBorder="1" applyAlignment="1">
      <alignment horizontal="center" vertical="center" wrapText="1"/>
    </xf>
    <xf numFmtId="164" fontId="8" fillId="7" borderId="16" xfId="1" applyNumberFormat="1" applyFont="1" applyFill="1" applyBorder="1" applyProtection="1">
      <protection locked="0"/>
    </xf>
    <xf numFmtId="164" fontId="8" fillId="7" borderId="28" xfId="1" applyNumberFormat="1" applyFont="1" applyFill="1" applyBorder="1" applyProtection="1">
      <protection locked="0"/>
    </xf>
    <xf numFmtId="164" fontId="2" fillId="0" borderId="1" xfId="1" applyNumberFormat="1" applyFont="1" applyBorder="1" applyAlignment="1">
      <alignment horizontal="right" vertical="center" wrapText="1"/>
    </xf>
    <xf numFmtId="165" fontId="21" fillId="6" borderId="1" xfId="0" applyNumberFormat="1" applyFont="1" applyFill="1" applyBorder="1" applyAlignment="1">
      <alignment horizontal="left" vertical="center"/>
    </xf>
    <xf numFmtId="164" fontId="2" fillId="5" borderId="1" xfId="1" applyNumberFormat="1" applyFont="1" applyFill="1" applyBorder="1" applyAlignment="1">
      <alignment horizontal="center" vertical="center" wrapText="1"/>
    </xf>
    <xf numFmtId="164" fontId="2" fillId="7" borderId="1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1" xfId="1" applyNumberFormat="1" applyFont="1" applyBorder="1" applyAlignment="1">
      <alignment horizontal="right" vertical="center" wrapText="1"/>
    </xf>
    <xf numFmtId="164" fontId="0" fillId="7" borderId="1" xfId="1" applyNumberFormat="1" applyFont="1" applyFill="1" applyBorder="1" applyAlignment="1" applyProtection="1">
      <alignment horizontal="right"/>
      <protection locked="0"/>
    </xf>
    <xf numFmtId="0" fontId="13" fillId="0" borderId="19" xfId="3" applyFont="1" applyBorder="1" applyAlignment="1">
      <alignment horizontal="center"/>
    </xf>
    <xf numFmtId="0" fontId="12" fillId="0" borderId="0" xfId="3" applyFont="1"/>
    <xf numFmtId="0" fontId="0" fillId="0" borderId="32" xfId="0" applyBorder="1"/>
    <xf numFmtId="0" fontId="13" fillId="0" borderId="17" xfId="3" applyFont="1" applyBorder="1" applyAlignment="1">
      <alignment horizontal="center" vertical="center"/>
    </xf>
    <xf numFmtId="0" fontId="0" fillId="0" borderId="34" xfId="0" applyBorder="1"/>
    <xf numFmtId="0" fontId="0" fillId="0" borderId="35" xfId="0" applyBorder="1"/>
    <xf numFmtId="0" fontId="12" fillId="0" borderId="17" xfId="3" applyFont="1" applyBorder="1" applyAlignment="1">
      <alignment horizontal="center" vertical="center"/>
    </xf>
    <xf numFmtId="0" fontId="13" fillId="0" borderId="18" xfId="3" applyFont="1" applyBorder="1" applyAlignment="1">
      <alignment horizontal="center"/>
    </xf>
    <xf numFmtId="0" fontId="0" fillId="0" borderId="24" xfId="0" applyBorder="1"/>
    <xf numFmtId="0" fontId="0" fillId="0" borderId="33" xfId="0" applyBorder="1"/>
    <xf numFmtId="0" fontId="12" fillId="0" borderId="21" xfId="3" applyFont="1" applyBorder="1" applyAlignment="1">
      <alignment horizontal="center" vertical="top"/>
    </xf>
    <xf numFmtId="0" fontId="0" fillId="0" borderId="21" xfId="0" applyBorder="1"/>
    <xf numFmtId="0" fontId="12" fillId="0" borderId="17" xfId="3" applyFont="1" applyBorder="1" applyAlignment="1">
      <alignment horizontal="center" vertical="top"/>
    </xf>
    <xf numFmtId="0" fontId="12" fillId="0" borderId="24" xfId="3" applyFont="1" applyBorder="1" applyAlignment="1">
      <alignment horizontal="center"/>
    </xf>
    <xf numFmtId="14" fontId="12" fillId="0" borderId="36" xfId="3" applyNumberFormat="1" applyFont="1" applyBorder="1" applyAlignment="1">
      <alignment horizontal="center" vertical="center" wrapText="1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12" fillId="0" borderId="21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0" fillId="0" borderId="10" xfId="0" applyBorder="1"/>
    <xf numFmtId="0" fontId="15" fillId="3" borderId="1" xfId="3" applyFont="1" applyFill="1" applyBorder="1" applyAlignment="1">
      <alignment horizontal="center" vertical="center" wrapText="1"/>
    </xf>
    <xf numFmtId="0" fontId="0" fillId="0" borderId="13" xfId="0" applyBorder="1"/>
    <xf numFmtId="0" fontId="13" fillId="0" borderId="14" xfId="3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8" xfId="0" applyBorder="1"/>
    <xf numFmtId="0" fontId="0" fillId="0" borderId="9" xfId="0" applyBorder="1"/>
    <xf numFmtId="0" fontId="0" fillId="0" borderId="41" xfId="0" applyBorder="1"/>
    <xf numFmtId="0" fontId="0" fillId="0" borderId="4" xfId="0" applyBorder="1"/>
    <xf numFmtId="0" fontId="2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indent="4"/>
    </xf>
    <xf numFmtId="164" fontId="8" fillId="7" borderId="3" xfId="1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164" fontId="9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wrapText="1"/>
    </xf>
    <xf numFmtId="164" fontId="8" fillId="7" borderId="1" xfId="1" applyNumberFormat="1" applyFont="1" applyFill="1" applyBorder="1" applyAlignment="1" applyProtection="1">
      <alignment horizontal="center"/>
      <protection locked="0"/>
    </xf>
    <xf numFmtId="164" fontId="8" fillId="0" borderId="1" xfId="1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0" fillId="0" borderId="42" xfId="0" applyBorder="1"/>
    <xf numFmtId="0" fontId="2" fillId="0" borderId="43" xfId="0" applyFont="1" applyBorder="1" applyAlignment="1">
      <alignment horizontal="center" vertical="center" wrapText="1"/>
    </xf>
    <xf numFmtId="0" fontId="0" fillId="0" borderId="29" xfId="0" applyBorder="1"/>
    <xf numFmtId="0" fontId="0" fillId="0" borderId="30" xfId="0" applyBorder="1"/>
    <xf numFmtId="0" fontId="2" fillId="0" borderId="12" xfId="0" applyFont="1" applyBorder="1" applyAlignment="1">
      <alignment horizontal="center" vertical="center" wrapText="1"/>
    </xf>
    <xf numFmtId="0" fontId="0" fillId="0" borderId="31" xfId="0" applyBorder="1"/>
    <xf numFmtId="0" fontId="19" fillId="0" borderId="0" xfId="0" applyFont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2" xfId="0" applyBorder="1"/>
    <xf numFmtId="0" fontId="2" fillId="0" borderId="25" xfId="0" applyFont="1" applyBorder="1" applyAlignment="1">
      <alignment horizontal="center" vertical="center" wrapText="1"/>
    </xf>
    <xf numFmtId="0" fontId="0" fillId="0" borderId="44" xfId="0" applyBorder="1"/>
    <xf numFmtId="0" fontId="0" fillId="0" borderId="5" xfId="0" applyBorder="1"/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40" xfId="0" applyBorder="1"/>
    <xf numFmtId="0" fontId="0" fillId="0" borderId="0" xfId="0"/>
  </cellXfs>
  <cellStyles count="6">
    <cellStyle name="Гиперссылка" xfId="2" builtinId="8"/>
    <cellStyle name="Обычный" xfId="0" builtinId="0"/>
    <cellStyle name="Обычный 2" xfId="3"/>
    <cellStyle name="Обычный 3" xfId="4"/>
    <cellStyle name="Процентный" xfId="5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classifikators.ru/ok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base.garant.ru/71835192/794717a23053a7f2fc18d9c05c1440ae/" TargetMode="External"/><Relationship Id="rId21" Type="http://schemas.openxmlformats.org/officeDocument/2006/relationships/hyperlink" Target="https://base.garant.ru/71835192/794717a23053a7f2fc18d9c05c1440ae/" TargetMode="External"/><Relationship Id="rId42" Type="http://schemas.openxmlformats.org/officeDocument/2006/relationships/hyperlink" Target="https://base.garant.ru/71835192/794717a23053a7f2fc18d9c05c1440ae/" TargetMode="External"/><Relationship Id="rId47" Type="http://schemas.openxmlformats.org/officeDocument/2006/relationships/hyperlink" Target="https://base.garant.ru/71835192/794717a23053a7f2fc18d9c05c1440ae/" TargetMode="External"/><Relationship Id="rId63" Type="http://schemas.openxmlformats.org/officeDocument/2006/relationships/hyperlink" Target="https://base.garant.ru/71835192/794717a23053a7f2fc18d9c05c1440ae/" TargetMode="External"/><Relationship Id="rId68" Type="http://schemas.openxmlformats.org/officeDocument/2006/relationships/hyperlink" Target="https://base.garant.ru/71835192/794717a23053a7f2fc18d9c05c1440ae/" TargetMode="External"/><Relationship Id="rId84" Type="http://schemas.openxmlformats.org/officeDocument/2006/relationships/hyperlink" Target="https://base.garant.ru/71835192/794717a23053a7f2fc18d9c05c1440ae/" TargetMode="External"/><Relationship Id="rId89" Type="http://schemas.openxmlformats.org/officeDocument/2006/relationships/hyperlink" Target="https://base.garant.ru/71835192/794717a23053a7f2fc18d9c05c1440ae/" TargetMode="External"/><Relationship Id="rId16" Type="http://schemas.openxmlformats.org/officeDocument/2006/relationships/hyperlink" Target="https://base.garant.ru/71835192/794717a23053a7f2fc18d9c05c1440ae/" TargetMode="External"/><Relationship Id="rId11" Type="http://schemas.openxmlformats.org/officeDocument/2006/relationships/hyperlink" Target="https://base.garant.ru/71835192/794717a23053a7f2fc18d9c05c1440ae/" TargetMode="External"/><Relationship Id="rId32" Type="http://schemas.openxmlformats.org/officeDocument/2006/relationships/hyperlink" Target="https://base.garant.ru/71835192/794717a23053a7f2fc18d9c05c1440ae/" TargetMode="External"/><Relationship Id="rId37" Type="http://schemas.openxmlformats.org/officeDocument/2006/relationships/hyperlink" Target="https://base.garant.ru/71835192/794717a23053a7f2fc18d9c05c1440ae/" TargetMode="External"/><Relationship Id="rId53" Type="http://schemas.openxmlformats.org/officeDocument/2006/relationships/hyperlink" Target="https://base.garant.ru/71835192/794717a23053a7f2fc18d9c05c1440ae/" TargetMode="External"/><Relationship Id="rId58" Type="http://schemas.openxmlformats.org/officeDocument/2006/relationships/hyperlink" Target="https://base.garant.ru/71835192/794717a23053a7f2fc18d9c05c1440ae/" TargetMode="External"/><Relationship Id="rId74" Type="http://schemas.openxmlformats.org/officeDocument/2006/relationships/hyperlink" Target="https://base.garant.ru/71835192/794717a23053a7f2fc18d9c05c1440ae/" TargetMode="External"/><Relationship Id="rId79" Type="http://schemas.openxmlformats.org/officeDocument/2006/relationships/hyperlink" Target="https://base.garant.ru/71835192/794717a23053a7f2fc18d9c05c1440ae/" TargetMode="External"/><Relationship Id="rId5" Type="http://schemas.openxmlformats.org/officeDocument/2006/relationships/hyperlink" Target="https://base.garant.ru/71835192/794717a23053a7f2fc18d9c05c1440ae/" TargetMode="External"/><Relationship Id="rId14" Type="http://schemas.openxmlformats.org/officeDocument/2006/relationships/hyperlink" Target="https://base.garant.ru/71835192/794717a23053a7f2fc18d9c05c1440ae/" TargetMode="External"/><Relationship Id="rId22" Type="http://schemas.openxmlformats.org/officeDocument/2006/relationships/hyperlink" Target="https://base.garant.ru/71835192/794717a23053a7f2fc18d9c05c1440ae/" TargetMode="External"/><Relationship Id="rId27" Type="http://schemas.openxmlformats.org/officeDocument/2006/relationships/hyperlink" Target="https://base.garant.ru/71835192/794717a23053a7f2fc18d9c05c1440ae/" TargetMode="External"/><Relationship Id="rId30" Type="http://schemas.openxmlformats.org/officeDocument/2006/relationships/hyperlink" Target="https://base.garant.ru/71835192/794717a23053a7f2fc18d9c05c1440ae/" TargetMode="External"/><Relationship Id="rId35" Type="http://schemas.openxmlformats.org/officeDocument/2006/relationships/hyperlink" Target="https://base.garant.ru/71835192/794717a23053a7f2fc18d9c05c1440ae/" TargetMode="External"/><Relationship Id="rId43" Type="http://schemas.openxmlformats.org/officeDocument/2006/relationships/hyperlink" Target="https://base.garant.ru/71835192/794717a23053a7f2fc18d9c05c1440ae/" TargetMode="External"/><Relationship Id="rId48" Type="http://schemas.openxmlformats.org/officeDocument/2006/relationships/hyperlink" Target="https://base.garant.ru/71835192/794717a23053a7f2fc18d9c05c1440ae/" TargetMode="External"/><Relationship Id="rId56" Type="http://schemas.openxmlformats.org/officeDocument/2006/relationships/hyperlink" Target="https://base.garant.ru/71835192/794717a23053a7f2fc18d9c05c1440ae/" TargetMode="External"/><Relationship Id="rId64" Type="http://schemas.openxmlformats.org/officeDocument/2006/relationships/hyperlink" Target="https://base.garant.ru/71835192/794717a23053a7f2fc18d9c05c1440ae/" TargetMode="External"/><Relationship Id="rId69" Type="http://schemas.openxmlformats.org/officeDocument/2006/relationships/hyperlink" Target="https://base.garant.ru/71835192/794717a23053a7f2fc18d9c05c1440ae/" TargetMode="External"/><Relationship Id="rId77" Type="http://schemas.openxmlformats.org/officeDocument/2006/relationships/hyperlink" Target="https://base.garant.ru/71835192/794717a23053a7f2fc18d9c05c1440ae/" TargetMode="External"/><Relationship Id="rId8" Type="http://schemas.openxmlformats.org/officeDocument/2006/relationships/hyperlink" Target="https://base.garant.ru/71835192/794717a23053a7f2fc18d9c05c1440ae/" TargetMode="External"/><Relationship Id="rId51" Type="http://schemas.openxmlformats.org/officeDocument/2006/relationships/hyperlink" Target="https://base.garant.ru/71835192/794717a23053a7f2fc18d9c05c1440ae/" TargetMode="External"/><Relationship Id="rId72" Type="http://schemas.openxmlformats.org/officeDocument/2006/relationships/hyperlink" Target="https://base.garant.ru/71835192/794717a23053a7f2fc18d9c05c1440ae/" TargetMode="External"/><Relationship Id="rId80" Type="http://schemas.openxmlformats.org/officeDocument/2006/relationships/hyperlink" Target="https://base.garant.ru/71835192/794717a23053a7f2fc18d9c05c1440ae/" TargetMode="External"/><Relationship Id="rId85" Type="http://schemas.openxmlformats.org/officeDocument/2006/relationships/hyperlink" Target="https://base.garant.ru/71835192/794717a23053a7f2fc18d9c05c1440ae/" TargetMode="External"/><Relationship Id="rId3" Type="http://schemas.openxmlformats.org/officeDocument/2006/relationships/hyperlink" Target="https://base.garant.ru/71835192/794717a23053a7f2fc18d9c05c1440ae/" TargetMode="External"/><Relationship Id="rId12" Type="http://schemas.openxmlformats.org/officeDocument/2006/relationships/hyperlink" Target="https://base.garant.ru/71835192/794717a23053a7f2fc18d9c05c1440ae/" TargetMode="External"/><Relationship Id="rId17" Type="http://schemas.openxmlformats.org/officeDocument/2006/relationships/hyperlink" Target="https://base.garant.ru/71835192/794717a23053a7f2fc18d9c05c1440ae/" TargetMode="External"/><Relationship Id="rId25" Type="http://schemas.openxmlformats.org/officeDocument/2006/relationships/hyperlink" Target="https://base.garant.ru/71835192/794717a23053a7f2fc18d9c05c1440ae/" TargetMode="External"/><Relationship Id="rId33" Type="http://schemas.openxmlformats.org/officeDocument/2006/relationships/hyperlink" Target="https://base.garant.ru/71835192/794717a23053a7f2fc18d9c05c1440ae/" TargetMode="External"/><Relationship Id="rId38" Type="http://schemas.openxmlformats.org/officeDocument/2006/relationships/hyperlink" Target="https://base.garant.ru/71835192/794717a23053a7f2fc18d9c05c1440ae/" TargetMode="External"/><Relationship Id="rId46" Type="http://schemas.openxmlformats.org/officeDocument/2006/relationships/hyperlink" Target="https://base.garant.ru/71835192/794717a23053a7f2fc18d9c05c1440ae/" TargetMode="External"/><Relationship Id="rId59" Type="http://schemas.openxmlformats.org/officeDocument/2006/relationships/hyperlink" Target="https://base.garant.ru/71835192/794717a23053a7f2fc18d9c05c1440ae/" TargetMode="External"/><Relationship Id="rId67" Type="http://schemas.openxmlformats.org/officeDocument/2006/relationships/hyperlink" Target="https://base.garant.ru/71835192/794717a23053a7f2fc18d9c05c1440ae/" TargetMode="External"/><Relationship Id="rId20" Type="http://schemas.openxmlformats.org/officeDocument/2006/relationships/hyperlink" Target="https://base.garant.ru/71835192/794717a23053a7f2fc18d9c05c1440ae/" TargetMode="External"/><Relationship Id="rId41" Type="http://schemas.openxmlformats.org/officeDocument/2006/relationships/hyperlink" Target="https://base.garant.ru/71835192/794717a23053a7f2fc18d9c05c1440ae/" TargetMode="External"/><Relationship Id="rId54" Type="http://schemas.openxmlformats.org/officeDocument/2006/relationships/hyperlink" Target="https://base.garant.ru/71835192/794717a23053a7f2fc18d9c05c1440ae/" TargetMode="External"/><Relationship Id="rId62" Type="http://schemas.openxmlformats.org/officeDocument/2006/relationships/hyperlink" Target="https://base.garant.ru/71835192/794717a23053a7f2fc18d9c05c1440ae/" TargetMode="External"/><Relationship Id="rId70" Type="http://schemas.openxmlformats.org/officeDocument/2006/relationships/hyperlink" Target="https://base.garant.ru/71835192/794717a23053a7f2fc18d9c05c1440ae/" TargetMode="External"/><Relationship Id="rId75" Type="http://schemas.openxmlformats.org/officeDocument/2006/relationships/hyperlink" Target="https://base.garant.ru/71835192/794717a23053a7f2fc18d9c05c1440ae/" TargetMode="External"/><Relationship Id="rId83" Type="http://schemas.openxmlformats.org/officeDocument/2006/relationships/hyperlink" Target="https://base.garant.ru/71835192/794717a23053a7f2fc18d9c05c1440ae/" TargetMode="External"/><Relationship Id="rId88" Type="http://schemas.openxmlformats.org/officeDocument/2006/relationships/hyperlink" Target="https://base.garant.ru/71835192/794717a23053a7f2fc18d9c05c1440ae/" TargetMode="External"/><Relationship Id="rId1" Type="http://schemas.openxmlformats.org/officeDocument/2006/relationships/hyperlink" Target="https://base.garant.ru/71835192/794717a23053a7f2fc18d9c05c1440ae/" TargetMode="External"/><Relationship Id="rId6" Type="http://schemas.openxmlformats.org/officeDocument/2006/relationships/hyperlink" Target="https://base.garant.ru/71835192/794717a23053a7f2fc18d9c05c1440ae/" TargetMode="External"/><Relationship Id="rId15" Type="http://schemas.openxmlformats.org/officeDocument/2006/relationships/hyperlink" Target="https://base.garant.ru/71835192/794717a23053a7f2fc18d9c05c1440ae/" TargetMode="External"/><Relationship Id="rId23" Type="http://schemas.openxmlformats.org/officeDocument/2006/relationships/hyperlink" Target="https://base.garant.ru/71835192/794717a23053a7f2fc18d9c05c1440ae/" TargetMode="External"/><Relationship Id="rId28" Type="http://schemas.openxmlformats.org/officeDocument/2006/relationships/hyperlink" Target="https://base.garant.ru/71835192/794717a23053a7f2fc18d9c05c1440ae/" TargetMode="External"/><Relationship Id="rId36" Type="http://schemas.openxmlformats.org/officeDocument/2006/relationships/hyperlink" Target="https://base.garant.ru/71835192/794717a23053a7f2fc18d9c05c1440ae/" TargetMode="External"/><Relationship Id="rId49" Type="http://schemas.openxmlformats.org/officeDocument/2006/relationships/hyperlink" Target="https://base.garant.ru/71835192/794717a23053a7f2fc18d9c05c1440ae/" TargetMode="External"/><Relationship Id="rId57" Type="http://schemas.openxmlformats.org/officeDocument/2006/relationships/hyperlink" Target="https://base.garant.ru/71835192/794717a23053a7f2fc18d9c05c1440ae/" TargetMode="External"/><Relationship Id="rId10" Type="http://schemas.openxmlformats.org/officeDocument/2006/relationships/hyperlink" Target="https://base.garant.ru/71835192/794717a23053a7f2fc18d9c05c1440ae/" TargetMode="External"/><Relationship Id="rId31" Type="http://schemas.openxmlformats.org/officeDocument/2006/relationships/hyperlink" Target="https://base.garant.ru/71835192/794717a23053a7f2fc18d9c05c1440ae/" TargetMode="External"/><Relationship Id="rId44" Type="http://schemas.openxmlformats.org/officeDocument/2006/relationships/hyperlink" Target="https://base.garant.ru/71835192/794717a23053a7f2fc18d9c05c1440ae/" TargetMode="External"/><Relationship Id="rId52" Type="http://schemas.openxmlformats.org/officeDocument/2006/relationships/hyperlink" Target="https://base.garant.ru/71835192/794717a23053a7f2fc18d9c05c1440ae/" TargetMode="External"/><Relationship Id="rId60" Type="http://schemas.openxmlformats.org/officeDocument/2006/relationships/hyperlink" Target="https://base.garant.ru/71835192/794717a23053a7f2fc18d9c05c1440ae/" TargetMode="External"/><Relationship Id="rId65" Type="http://schemas.openxmlformats.org/officeDocument/2006/relationships/hyperlink" Target="https://base.garant.ru/71835192/794717a23053a7f2fc18d9c05c1440ae/" TargetMode="External"/><Relationship Id="rId73" Type="http://schemas.openxmlformats.org/officeDocument/2006/relationships/hyperlink" Target="https://base.garant.ru/71835192/794717a23053a7f2fc18d9c05c1440ae/" TargetMode="External"/><Relationship Id="rId78" Type="http://schemas.openxmlformats.org/officeDocument/2006/relationships/hyperlink" Target="https://base.garant.ru/71835192/794717a23053a7f2fc18d9c05c1440ae/" TargetMode="External"/><Relationship Id="rId81" Type="http://schemas.openxmlformats.org/officeDocument/2006/relationships/hyperlink" Target="https://base.garant.ru/71835192/794717a23053a7f2fc18d9c05c1440ae/" TargetMode="External"/><Relationship Id="rId86" Type="http://schemas.openxmlformats.org/officeDocument/2006/relationships/hyperlink" Target="https://base.garant.ru/71835192/794717a23053a7f2fc18d9c05c1440ae/" TargetMode="External"/><Relationship Id="rId4" Type="http://schemas.openxmlformats.org/officeDocument/2006/relationships/hyperlink" Target="https://base.garant.ru/71835192/794717a23053a7f2fc18d9c05c1440ae/" TargetMode="External"/><Relationship Id="rId9" Type="http://schemas.openxmlformats.org/officeDocument/2006/relationships/hyperlink" Target="https://base.garant.ru/71835192/794717a23053a7f2fc18d9c05c1440ae/" TargetMode="External"/><Relationship Id="rId13" Type="http://schemas.openxmlformats.org/officeDocument/2006/relationships/hyperlink" Target="https://base.garant.ru/71835192/794717a23053a7f2fc18d9c05c1440ae/" TargetMode="External"/><Relationship Id="rId18" Type="http://schemas.openxmlformats.org/officeDocument/2006/relationships/hyperlink" Target="https://base.garant.ru/71835192/794717a23053a7f2fc18d9c05c1440ae/" TargetMode="External"/><Relationship Id="rId39" Type="http://schemas.openxmlformats.org/officeDocument/2006/relationships/hyperlink" Target="https://base.garant.ru/71835192/794717a23053a7f2fc18d9c05c1440ae/" TargetMode="External"/><Relationship Id="rId34" Type="http://schemas.openxmlformats.org/officeDocument/2006/relationships/hyperlink" Target="https://base.garant.ru/71835192/794717a23053a7f2fc18d9c05c1440ae/" TargetMode="External"/><Relationship Id="rId50" Type="http://schemas.openxmlformats.org/officeDocument/2006/relationships/hyperlink" Target="https://base.garant.ru/71835192/794717a23053a7f2fc18d9c05c1440ae/" TargetMode="External"/><Relationship Id="rId55" Type="http://schemas.openxmlformats.org/officeDocument/2006/relationships/hyperlink" Target="https://base.garant.ru/71835192/794717a23053a7f2fc18d9c05c1440ae/" TargetMode="External"/><Relationship Id="rId76" Type="http://schemas.openxmlformats.org/officeDocument/2006/relationships/hyperlink" Target="https://base.garant.ru/71835192/794717a23053a7f2fc18d9c05c1440ae/" TargetMode="External"/><Relationship Id="rId7" Type="http://schemas.openxmlformats.org/officeDocument/2006/relationships/hyperlink" Target="https://base.garant.ru/71835192/794717a23053a7f2fc18d9c05c1440ae/" TargetMode="External"/><Relationship Id="rId71" Type="http://schemas.openxmlformats.org/officeDocument/2006/relationships/hyperlink" Target="https://base.garant.ru/71835192/794717a23053a7f2fc18d9c05c1440ae/" TargetMode="External"/><Relationship Id="rId2" Type="http://schemas.openxmlformats.org/officeDocument/2006/relationships/hyperlink" Target="https://base.garant.ru/71835192/794717a23053a7f2fc18d9c05c1440ae/" TargetMode="External"/><Relationship Id="rId29" Type="http://schemas.openxmlformats.org/officeDocument/2006/relationships/hyperlink" Target="https://base.garant.ru/71835192/794717a23053a7f2fc18d9c05c1440ae/" TargetMode="External"/><Relationship Id="rId24" Type="http://schemas.openxmlformats.org/officeDocument/2006/relationships/hyperlink" Target="https://base.garant.ru/71835192/794717a23053a7f2fc18d9c05c1440ae/" TargetMode="External"/><Relationship Id="rId40" Type="http://schemas.openxmlformats.org/officeDocument/2006/relationships/hyperlink" Target="https://base.garant.ru/71835192/794717a23053a7f2fc18d9c05c1440ae/" TargetMode="External"/><Relationship Id="rId45" Type="http://schemas.openxmlformats.org/officeDocument/2006/relationships/hyperlink" Target="https://base.garant.ru/71835192/794717a23053a7f2fc18d9c05c1440ae/" TargetMode="External"/><Relationship Id="rId66" Type="http://schemas.openxmlformats.org/officeDocument/2006/relationships/hyperlink" Target="https://base.garant.ru/71835192/794717a23053a7f2fc18d9c05c1440ae/" TargetMode="External"/><Relationship Id="rId87" Type="http://schemas.openxmlformats.org/officeDocument/2006/relationships/hyperlink" Target="https://base.garant.ru/71835192/794717a23053a7f2fc18d9c05c1440ae/" TargetMode="External"/><Relationship Id="rId61" Type="http://schemas.openxmlformats.org/officeDocument/2006/relationships/hyperlink" Target="https://base.garant.ru/71835192/794717a23053a7f2fc18d9c05c1440ae/" TargetMode="External"/><Relationship Id="rId82" Type="http://schemas.openxmlformats.org/officeDocument/2006/relationships/hyperlink" Target="https://base.garant.ru/71835192/794717a23053a7f2fc18d9c05c1440ae/" TargetMode="External"/><Relationship Id="rId19" Type="http://schemas.openxmlformats.org/officeDocument/2006/relationships/hyperlink" Target="https://base.garant.ru/71835192/794717a23053a7f2fc18d9c05c1440ae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W20"/>
  <sheetViews>
    <sheetView showGridLines="0" view="pageBreakPreview" zoomScale="85" zoomScaleNormal="100" zoomScaleSheetLayoutView="85" workbookViewId="0">
      <selection activeCell="BH11" sqref="BH11:CW11"/>
    </sheetView>
  </sheetViews>
  <sheetFormatPr defaultColWidth="8.7109375" defaultRowHeight="12.75"/>
  <cols>
    <col min="1" max="18" width="1.28515625" style="24" customWidth="1"/>
    <col min="19" max="257" width="0.85546875" style="24" customWidth="1"/>
    <col min="258" max="1025" width="0.85546875" style="41" customWidth="1"/>
    <col min="1026" max="1026" width="8.7109375" style="41" customWidth="1"/>
    <col min="1027" max="16384" width="8.7109375" style="41"/>
  </cols>
  <sheetData>
    <row r="1" spans="1:161" ht="13.5" customHeight="1" thickBot="1">
      <c r="S1" s="113" t="s">
        <v>0</v>
      </c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  <c r="DE1" s="114"/>
      <c r="DF1" s="114"/>
      <c r="DG1" s="114"/>
      <c r="DH1" s="114"/>
      <c r="DI1" s="114"/>
      <c r="DJ1" s="114"/>
      <c r="DK1" s="114"/>
      <c r="DL1" s="114"/>
      <c r="DM1" s="114"/>
      <c r="DN1" s="114"/>
      <c r="DO1" s="114"/>
      <c r="DP1" s="114"/>
      <c r="DQ1" s="114"/>
      <c r="DR1" s="114"/>
      <c r="DS1" s="114"/>
      <c r="DT1" s="114"/>
      <c r="DU1" s="114"/>
      <c r="DV1" s="114"/>
      <c r="DW1" s="114"/>
      <c r="DX1" s="114"/>
      <c r="DY1" s="114"/>
      <c r="DZ1" s="114"/>
      <c r="EA1" s="114"/>
      <c r="EB1" s="114"/>
      <c r="EC1" s="114"/>
      <c r="ED1" s="114"/>
      <c r="EE1" s="114"/>
      <c r="EF1" s="114"/>
      <c r="EG1" s="114"/>
      <c r="EH1" s="11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6"/>
    </row>
    <row r="2" spans="1:161" ht="13.5" customHeight="1" thickBot="1"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6"/>
    </row>
    <row r="3" spans="1:161" ht="13.5" customHeight="1" thickBot="1">
      <c r="S3" s="116" t="s">
        <v>1</v>
      </c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7"/>
    </row>
    <row r="4" spans="1:161" ht="13.5" customHeight="1" thickBot="1"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</row>
    <row r="5" spans="1:161" ht="13.5" customHeight="1" thickBot="1">
      <c r="S5" s="116" t="s">
        <v>2</v>
      </c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</row>
    <row r="6" spans="1:161" ht="13.5" customHeight="1" thickBot="1">
      <c r="K6" s="28"/>
      <c r="L6" s="29"/>
      <c r="M6" s="29"/>
      <c r="N6" s="29"/>
      <c r="O6" s="29"/>
      <c r="P6" s="29"/>
      <c r="Q6" s="29"/>
      <c r="R6" s="29"/>
      <c r="EI6" s="29"/>
      <c r="EJ6" s="29"/>
      <c r="EK6" s="29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</row>
    <row r="7" spans="1:161" ht="15">
      <c r="AC7" s="117" t="s">
        <v>3</v>
      </c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9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</row>
    <row r="8" spans="1:161" ht="15">
      <c r="AC8" s="110" t="s">
        <v>4</v>
      </c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2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</row>
    <row r="9" spans="1:161" ht="15">
      <c r="AC9" s="110" t="s">
        <v>5</v>
      </c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2"/>
    </row>
    <row r="10" spans="1:161" ht="15">
      <c r="AC10" s="110" t="s">
        <v>6</v>
      </c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DW10" s="111"/>
      <c r="DX10" s="112"/>
    </row>
    <row r="11" spans="1:161" ht="13.5" customHeight="1" thickBot="1">
      <c r="AC11" s="30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120" t="s">
        <v>7</v>
      </c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2"/>
    </row>
    <row r="13" spans="1:161" ht="13.5" customHeight="1" thickBot="1"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</row>
    <row r="14" spans="1:161" ht="13.5" customHeight="1" thickBot="1">
      <c r="A14" s="122" t="s">
        <v>8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5"/>
      <c r="CF14" s="122" t="s">
        <v>9</v>
      </c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  <c r="DD14" s="114"/>
      <c r="DE14" s="114"/>
      <c r="DF14" s="114"/>
      <c r="DG14" s="114"/>
      <c r="DH14" s="114"/>
      <c r="DI14" s="114"/>
      <c r="DJ14" s="114"/>
      <c r="DK14" s="114"/>
      <c r="DL14" s="115"/>
      <c r="DP14" s="34"/>
      <c r="DR14" s="34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</row>
    <row r="15" spans="1:161" ht="12" customHeight="1" thickBot="1">
      <c r="A15" s="35"/>
      <c r="B15" s="123" t="s">
        <v>10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24">
        <v>44974</v>
      </c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9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</row>
    <row r="16" spans="1:161" ht="13.5" customHeight="1" thickBot="1">
      <c r="A16" s="30"/>
      <c r="B16" s="128" t="s">
        <v>11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5"/>
      <c r="CG16" s="126"/>
      <c r="CH16" s="126"/>
      <c r="CI16" s="126"/>
      <c r="CJ16" s="126"/>
      <c r="CK16" s="126"/>
      <c r="CL16" s="126"/>
      <c r="CM16" s="126"/>
      <c r="CN16" s="126"/>
      <c r="CO16" s="126"/>
      <c r="CP16" s="126"/>
      <c r="CQ16" s="126"/>
      <c r="CR16" s="126"/>
      <c r="CS16" s="126"/>
      <c r="CT16" s="126"/>
      <c r="CU16" s="126"/>
      <c r="CV16" s="126"/>
      <c r="CW16" s="126"/>
      <c r="CX16" s="126"/>
      <c r="CY16" s="126"/>
      <c r="CZ16" s="126"/>
      <c r="DA16" s="126"/>
      <c r="DB16" s="126"/>
      <c r="DC16" s="126"/>
      <c r="DD16" s="126"/>
      <c r="DE16" s="126"/>
      <c r="DF16" s="126"/>
      <c r="DG16" s="126"/>
      <c r="DH16" s="126"/>
      <c r="DI16" s="126"/>
      <c r="DJ16" s="126"/>
      <c r="DK16" s="126"/>
      <c r="DL16" s="127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</row>
    <row r="17" spans="1:155" ht="13.5" customHeight="1" thickBot="1"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36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V17" s="116" t="s">
        <v>12</v>
      </c>
      <c r="DW17" s="114"/>
      <c r="DX17" s="114"/>
      <c r="DY17" s="114"/>
      <c r="DZ17" s="114"/>
      <c r="EA17" s="114"/>
      <c r="EB17" s="114"/>
      <c r="EC17" s="114"/>
      <c r="ED17" s="114"/>
      <c r="EE17" s="114"/>
      <c r="EF17" s="114"/>
      <c r="EG17" s="114"/>
      <c r="EH17" s="114"/>
      <c r="EI17" s="114"/>
      <c r="EJ17" s="114"/>
      <c r="EK17" s="114"/>
      <c r="EL17" s="114"/>
      <c r="EM17" s="114"/>
      <c r="EN17" s="114"/>
      <c r="EO17" s="114"/>
      <c r="EP17" s="114"/>
      <c r="EQ17" s="114"/>
      <c r="ER17" s="114"/>
      <c r="ES17" s="115"/>
    </row>
    <row r="18" spans="1:155">
      <c r="A18" s="37"/>
      <c r="B18" s="37"/>
      <c r="C18" s="37"/>
      <c r="D18" s="37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39"/>
      <c r="DQ18" s="40"/>
    </row>
    <row r="19" spans="1:155" ht="14.25" customHeight="1">
      <c r="A19" s="129" t="s">
        <v>13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1" t="s">
        <v>14</v>
      </c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  <c r="DU19" s="130"/>
      <c r="DV19" s="130"/>
      <c r="DW19" s="130"/>
      <c r="DX19" s="130"/>
      <c r="DY19" s="130"/>
      <c r="DZ19" s="130"/>
      <c r="EA19" s="130"/>
      <c r="EB19" s="130"/>
      <c r="EC19" s="130"/>
      <c r="ED19" s="130"/>
      <c r="EE19" s="130"/>
      <c r="EF19" s="130"/>
      <c r="EG19" s="130"/>
      <c r="EH19" s="130"/>
      <c r="EI19" s="130"/>
      <c r="EJ19" s="130"/>
      <c r="EK19" s="130"/>
      <c r="EL19" s="130"/>
      <c r="EM19" s="130"/>
      <c r="EN19" s="130"/>
      <c r="EO19" s="130"/>
      <c r="EP19" s="130"/>
      <c r="EQ19" s="130"/>
      <c r="ER19" s="130"/>
      <c r="ES19" s="130"/>
      <c r="ET19" s="130"/>
      <c r="EU19" s="130"/>
      <c r="EV19" s="130"/>
      <c r="EW19" s="130"/>
      <c r="EX19" s="130"/>
      <c r="EY19" s="132"/>
    </row>
    <row r="20" spans="1:155" ht="18.75" customHeight="1">
      <c r="A20" s="133" t="s">
        <v>15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1" t="s">
        <v>16</v>
      </c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30"/>
      <c r="CM20" s="130"/>
      <c r="CN20" s="130"/>
      <c r="CO20" s="130"/>
      <c r="CP20" s="130"/>
      <c r="CQ20" s="130"/>
      <c r="CR20" s="130"/>
      <c r="CS20" s="130"/>
      <c r="CT20" s="130"/>
      <c r="CU20" s="130"/>
      <c r="CV20" s="130"/>
      <c r="CW20" s="130"/>
      <c r="CX20" s="130"/>
      <c r="CY20" s="130"/>
      <c r="CZ20" s="130"/>
      <c r="DA20" s="130"/>
      <c r="DB20" s="130"/>
      <c r="DC20" s="130"/>
      <c r="DD20" s="130"/>
      <c r="DE20" s="130"/>
      <c r="DF20" s="130"/>
      <c r="DG20" s="130"/>
      <c r="DH20" s="130"/>
      <c r="DI20" s="130"/>
      <c r="DJ20" s="130"/>
      <c r="DK20" s="130"/>
      <c r="DL20" s="130"/>
      <c r="DM20" s="130"/>
      <c r="DN20" s="130"/>
      <c r="DO20" s="130"/>
      <c r="DP20" s="130"/>
      <c r="DQ20" s="130"/>
      <c r="DR20" s="130"/>
      <c r="DS20" s="130"/>
      <c r="DT20" s="130"/>
      <c r="DU20" s="130"/>
      <c r="DV20" s="130"/>
      <c r="DW20" s="130"/>
      <c r="DX20" s="130"/>
      <c r="DY20" s="130"/>
      <c r="DZ20" s="130"/>
      <c r="EA20" s="130"/>
      <c r="EB20" s="130"/>
      <c r="EC20" s="130"/>
      <c r="ED20" s="130"/>
      <c r="EE20" s="130"/>
      <c r="EF20" s="130"/>
      <c r="EG20" s="130"/>
      <c r="EH20" s="130"/>
      <c r="EI20" s="130"/>
      <c r="EJ20" s="130"/>
      <c r="EK20" s="130"/>
      <c r="EL20" s="130"/>
      <c r="EM20" s="130"/>
      <c r="EN20" s="130"/>
      <c r="EO20" s="130"/>
      <c r="EP20" s="130"/>
      <c r="EQ20" s="130"/>
      <c r="ER20" s="130"/>
      <c r="ES20" s="130"/>
      <c r="ET20" s="130"/>
      <c r="EU20" s="130"/>
      <c r="EV20" s="130"/>
      <c r="EW20" s="130"/>
      <c r="EX20" s="130"/>
      <c r="EY20" s="132"/>
    </row>
  </sheetData>
  <sheetProtection password="CC53" sheet="1"/>
  <mergeCells count="18">
    <mergeCell ref="DV17:ES17"/>
    <mergeCell ref="A19:R19"/>
    <mergeCell ref="S19:EY19"/>
    <mergeCell ref="A20:R20"/>
    <mergeCell ref="S20:EY20"/>
    <mergeCell ref="AC10:DX10"/>
    <mergeCell ref="BH11:CW11"/>
    <mergeCell ref="A14:CE14"/>
    <mergeCell ref="CF14:DL14"/>
    <mergeCell ref="B15:CE15"/>
    <mergeCell ref="CF15:DL16"/>
    <mergeCell ref="B16:CE16"/>
    <mergeCell ref="AC9:DX9"/>
    <mergeCell ref="S1:EH1"/>
    <mergeCell ref="S3:EH3"/>
    <mergeCell ref="S5:EH5"/>
    <mergeCell ref="AC7:DX7"/>
    <mergeCell ref="AC8:DX8"/>
  </mergeCells>
  <printOptions gridLines="1"/>
  <pageMargins left="0.19685039370078741" right="0.11811023622047249" top="0.19685039370078741" bottom="0.19685039370078741" header="0.51181102362204722" footer="0.51181102362204722"/>
  <pageSetup paperSize="9" scale="99" firstPageNumber="0" fitToHeight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view="pageBreakPreview" topLeftCell="A13" zoomScaleNormal="100" zoomScaleSheetLayoutView="100" zoomScalePageLayoutView="70" workbookViewId="0">
      <selection activeCell="F28" sqref="F28"/>
    </sheetView>
  </sheetViews>
  <sheetFormatPr defaultRowHeight="15"/>
  <cols>
    <col min="1" max="1" width="107.140625" customWidth="1"/>
    <col min="2" max="2" width="10" customWidth="1"/>
    <col min="3" max="3" width="18.5703125" customWidth="1"/>
    <col min="4" max="4" width="17.7109375" customWidth="1"/>
    <col min="5" max="5" width="16.85546875" customWidth="1"/>
    <col min="6" max="6" width="17.85546875" customWidth="1"/>
    <col min="7" max="7" width="17.140625" customWidth="1"/>
  </cols>
  <sheetData>
    <row r="1" spans="1:7" ht="93.6" customHeight="1">
      <c r="A1" s="139" t="s">
        <v>611</v>
      </c>
      <c r="B1" s="171"/>
      <c r="C1" s="171"/>
      <c r="D1" s="171"/>
      <c r="E1" s="171"/>
      <c r="F1" s="171"/>
      <c r="G1" s="171"/>
    </row>
    <row r="2" spans="1:7" ht="17.45" customHeight="1">
      <c r="A2" s="139" t="s">
        <v>364</v>
      </c>
      <c r="B2" s="171"/>
      <c r="C2" s="171"/>
      <c r="D2" s="171"/>
      <c r="E2" s="171"/>
      <c r="F2" s="171"/>
      <c r="G2" s="171"/>
    </row>
    <row r="3" spans="1:7">
      <c r="G3" s="9" t="s">
        <v>365</v>
      </c>
    </row>
    <row r="4" spans="1:7">
      <c r="A4" s="138" t="s">
        <v>252</v>
      </c>
      <c r="B4" s="138" t="s">
        <v>253</v>
      </c>
      <c r="C4" s="138" t="s">
        <v>368</v>
      </c>
      <c r="D4" s="138" t="s">
        <v>373</v>
      </c>
      <c r="E4" s="130"/>
      <c r="F4" s="130"/>
      <c r="G4" s="132"/>
    </row>
    <row r="5" spans="1:7" ht="30" customHeight="1">
      <c r="A5" s="145"/>
      <c r="B5" s="145"/>
      <c r="C5" s="145"/>
      <c r="D5" s="74" t="s">
        <v>380</v>
      </c>
      <c r="E5" s="74" t="s">
        <v>381</v>
      </c>
      <c r="F5" s="74" t="s">
        <v>382</v>
      </c>
      <c r="G5" s="74" t="s">
        <v>383</v>
      </c>
    </row>
    <row r="6" spans="1:7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ht="21.95" customHeight="1">
      <c r="A7" s="75" t="s">
        <v>612</v>
      </c>
      <c r="B7" s="65" t="s">
        <v>314</v>
      </c>
      <c r="C7" s="104">
        <f>SUM(D7:G7)</f>
        <v>64117617.569999993</v>
      </c>
      <c r="D7" s="105">
        <v>54706769.549999997</v>
      </c>
      <c r="E7" s="105">
        <v>0</v>
      </c>
      <c r="F7" s="105">
        <v>0</v>
      </c>
      <c r="G7" s="105">
        <v>9410848.0199999996</v>
      </c>
    </row>
    <row r="8" spans="1:7" ht="21.95" customHeight="1">
      <c r="A8" s="75" t="s">
        <v>613</v>
      </c>
      <c r="B8" s="65" t="s">
        <v>323</v>
      </c>
      <c r="C8" s="104">
        <f>SUM(D8:G8)</f>
        <v>100000000</v>
      </c>
      <c r="D8" s="105">
        <v>44666979.890000001</v>
      </c>
      <c r="E8" s="105">
        <v>37550220.109999999</v>
      </c>
      <c r="F8" s="105">
        <v>17782800</v>
      </c>
      <c r="G8" s="106" t="s">
        <v>385</v>
      </c>
    </row>
    <row r="9" spans="1:7" ht="21.95" customHeight="1">
      <c r="A9" s="75" t="s">
        <v>614</v>
      </c>
      <c r="B9" s="65" t="s">
        <v>327</v>
      </c>
      <c r="C9" s="104">
        <f>SUM(D9:G9)</f>
        <v>0</v>
      </c>
      <c r="D9" s="107"/>
      <c r="E9" s="107"/>
      <c r="F9" s="107"/>
      <c r="G9" s="107"/>
    </row>
    <row r="10" spans="1:7" ht="29.45" customHeight="1">
      <c r="A10" s="75" t="s">
        <v>395</v>
      </c>
      <c r="B10" s="65" t="s">
        <v>331</v>
      </c>
      <c r="C10" s="104">
        <f>SUM(D10:G10)</f>
        <v>0</v>
      </c>
      <c r="D10" s="107"/>
      <c r="E10" s="107"/>
      <c r="F10" s="107"/>
      <c r="G10" s="107"/>
    </row>
    <row r="11" spans="1:7" ht="21.95" customHeight="1">
      <c r="A11" s="57" t="s">
        <v>615</v>
      </c>
      <c r="B11" s="66" t="s">
        <v>333</v>
      </c>
      <c r="C11" s="104">
        <f>SUM(C7:C10)</f>
        <v>164117617.56999999</v>
      </c>
      <c r="D11" s="104">
        <f>SUM(D7:D10)</f>
        <v>99373749.439999998</v>
      </c>
      <c r="E11" s="104">
        <f>SUM(E7:E10)</f>
        <v>37550220.109999999</v>
      </c>
      <c r="F11" s="104">
        <f>SUM(F7:F10)</f>
        <v>17782800</v>
      </c>
      <c r="G11" s="104">
        <f>SUM(G7:G10)</f>
        <v>9410848.0199999996</v>
      </c>
    </row>
    <row r="12" spans="1:7" ht="21.95" customHeight="1">
      <c r="A12" s="57" t="s">
        <v>616</v>
      </c>
      <c r="B12" s="66" t="s">
        <v>345</v>
      </c>
      <c r="C12" s="104">
        <f t="shared" ref="C12:C31" si="0">SUM(D12:G12)</f>
        <v>123552330.58</v>
      </c>
      <c r="D12" s="108">
        <f>D13+D14+D15+D16+D17+D18+D19+D20+D21+D22+D23+D24+D25+D26+D27+D28+D29+D30</f>
        <v>66403682.450000003</v>
      </c>
      <c r="E12" s="108">
        <f>E13+E14+E15+E16+E17+E18+E19+E20+E21+E22+E23+E24+E25+E26+E27+E28+E29+E30</f>
        <v>29955000.109999999</v>
      </c>
      <c r="F12" s="108">
        <f>F13+F14+F15+F16+F17+F18+F19+F20+F21+F22+F23+F24+F25+F26+F27+F28+F29+F30</f>
        <v>17782800</v>
      </c>
      <c r="G12" s="108">
        <f>G13+G14+G15+G16+G17+G18+G19+G20+G21+G22+G23+G24+G25+G26+G27+G28+G29+G30</f>
        <v>9410848.0199999996</v>
      </c>
    </row>
    <row r="13" spans="1:7" ht="45" customHeight="1">
      <c r="A13" s="75" t="s">
        <v>617</v>
      </c>
      <c r="B13" s="65" t="s">
        <v>618</v>
      </c>
      <c r="C13" s="104">
        <f t="shared" si="0"/>
        <v>17890708</v>
      </c>
      <c r="D13" s="109">
        <v>800000</v>
      </c>
      <c r="E13" s="109"/>
      <c r="F13" s="109">
        <v>17090708</v>
      </c>
      <c r="G13" s="109"/>
    </row>
    <row r="14" spans="1:7" ht="45" customHeight="1">
      <c r="A14" s="75" t="s">
        <v>619</v>
      </c>
      <c r="B14" s="65" t="s">
        <v>620</v>
      </c>
      <c r="C14" s="104">
        <f t="shared" si="0"/>
        <v>41420377.68</v>
      </c>
      <c r="D14" s="109">
        <v>4510767.66</v>
      </c>
      <c r="E14" s="109">
        <v>27498762</v>
      </c>
      <c r="F14" s="109"/>
      <c r="G14" s="109">
        <v>9410848.0199999996</v>
      </c>
    </row>
    <row r="15" spans="1:7" ht="45" customHeight="1">
      <c r="A15" s="75" t="s">
        <v>621</v>
      </c>
      <c r="B15" s="65" t="s">
        <v>622</v>
      </c>
      <c r="C15" s="104">
        <f t="shared" si="0"/>
        <v>0</v>
      </c>
      <c r="D15" s="109"/>
      <c r="E15" s="109"/>
      <c r="F15" s="109"/>
      <c r="G15" s="109"/>
    </row>
    <row r="16" spans="1:7" ht="45" customHeight="1">
      <c r="A16" s="75" t="s">
        <v>623</v>
      </c>
      <c r="B16" s="65" t="s">
        <v>624</v>
      </c>
      <c r="C16" s="104">
        <f t="shared" si="0"/>
        <v>0</v>
      </c>
      <c r="D16" s="109"/>
      <c r="E16" s="109"/>
      <c r="F16" s="109"/>
      <c r="G16" s="109"/>
    </row>
    <row r="17" spans="1:7" ht="180" customHeight="1">
      <c r="A17" s="75" t="s">
        <v>625</v>
      </c>
      <c r="B17" s="65" t="s">
        <v>626</v>
      </c>
      <c r="C17" s="104">
        <f t="shared" si="0"/>
        <v>0</v>
      </c>
      <c r="D17" s="109"/>
      <c r="E17" s="109"/>
      <c r="F17" s="109"/>
      <c r="G17" s="109"/>
    </row>
    <row r="18" spans="1:7" ht="30" customHeight="1">
      <c r="A18" s="75" t="s">
        <v>627</v>
      </c>
      <c r="B18" s="65" t="s">
        <v>628</v>
      </c>
      <c r="C18" s="104">
        <f t="shared" si="0"/>
        <v>45970955.600000001</v>
      </c>
      <c r="D18" s="109">
        <v>44172517.600000001</v>
      </c>
      <c r="E18" s="109">
        <v>1798438</v>
      </c>
      <c r="F18" s="109"/>
      <c r="G18" s="109"/>
    </row>
    <row r="19" spans="1:7" ht="45" customHeight="1">
      <c r="A19" s="75" t="s">
        <v>629</v>
      </c>
      <c r="B19" s="65" t="s">
        <v>630</v>
      </c>
      <c r="C19" s="104">
        <f t="shared" si="0"/>
        <v>0</v>
      </c>
      <c r="D19" s="109"/>
      <c r="E19" s="109"/>
      <c r="F19" s="109"/>
      <c r="G19" s="109"/>
    </row>
    <row r="20" spans="1:7" ht="45" customHeight="1">
      <c r="A20" s="75" t="s">
        <v>631</v>
      </c>
      <c r="B20" s="65" t="s">
        <v>632</v>
      </c>
      <c r="C20" s="104">
        <f t="shared" si="0"/>
        <v>0</v>
      </c>
      <c r="D20" s="109"/>
      <c r="E20" s="109"/>
      <c r="F20" s="109"/>
      <c r="G20" s="109"/>
    </row>
    <row r="21" spans="1:7" ht="30" customHeight="1">
      <c r="A21" s="75" t="s">
        <v>633</v>
      </c>
      <c r="B21" s="65" t="s">
        <v>634</v>
      </c>
      <c r="C21" s="104">
        <f t="shared" si="0"/>
        <v>0</v>
      </c>
      <c r="D21" s="109"/>
      <c r="E21" s="109"/>
      <c r="F21" s="109"/>
      <c r="G21" s="109"/>
    </row>
    <row r="22" spans="1:7" ht="30" customHeight="1">
      <c r="A22" s="75" t="s">
        <v>635</v>
      </c>
      <c r="B22" s="65" t="s">
        <v>347</v>
      </c>
      <c r="C22" s="104">
        <f t="shared" si="0"/>
        <v>18270289.300000001</v>
      </c>
      <c r="D22" s="109">
        <f>15229002.6+1691394.59</f>
        <v>16920397.190000001</v>
      </c>
      <c r="E22" s="109">
        <v>657800.11</v>
      </c>
      <c r="F22" s="109">
        <v>692092</v>
      </c>
      <c r="G22" s="109"/>
    </row>
    <row r="23" spans="1:7" ht="30" customHeight="1">
      <c r="A23" s="75" t="s">
        <v>636</v>
      </c>
      <c r="B23" s="65" t="s">
        <v>637</v>
      </c>
      <c r="C23" s="104">
        <f t="shared" si="0"/>
        <v>0</v>
      </c>
      <c r="D23" s="109"/>
      <c r="E23" s="109"/>
      <c r="F23" s="109"/>
      <c r="G23" s="109"/>
    </row>
    <row r="24" spans="1:7" ht="30" customHeight="1">
      <c r="A24" s="75" t="s">
        <v>638</v>
      </c>
      <c r="B24" s="65" t="s">
        <v>639</v>
      </c>
      <c r="C24" s="104">
        <f t="shared" si="0"/>
        <v>0</v>
      </c>
      <c r="D24" s="109"/>
      <c r="E24" s="109"/>
      <c r="F24" s="109"/>
      <c r="G24" s="109"/>
    </row>
    <row r="25" spans="1:7" ht="30" customHeight="1">
      <c r="A25" s="75" t="s">
        <v>640</v>
      </c>
      <c r="B25" s="65" t="s">
        <v>641</v>
      </c>
      <c r="C25" s="104">
        <f t="shared" si="0"/>
        <v>0</v>
      </c>
      <c r="D25" s="109"/>
      <c r="E25" s="109"/>
      <c r="F25" s="109"/>
      <c r="G25" s="109"/>
    </row>
    <row r="26" spans="1:7">
      <c r="A26" s="75" t="s">
        <v>642</v>
      </c>
      <c r="B26" s="65" t="s">
        <v>643</v>
      </c>
      <c r="C26" s="104">
        <f t="shared" si="0"/>
        <v>0</v>
      </c>
      <c r="D26" s="109"/>
      <c r="E26" s="109"/>
      <c r="F26" s="109"/>
      <c r="G26" s="109"/>
    </row>
    <row r="27" spans="1:7" ht="30" customHeight="1">
      <c r="A27" s="75" t="s">
        <v>644</v>
      </c>
      <c r="B27" s="65" t="s">
        <v>645</v>
      </c>
      <c r="C27" s="104">
        <f t="shared" si="0"/>
        <v>0</v>
      </c>
      <c r="D27" s="109"/>
      <c r="E27" s="109"/>
      <c r="F27" s="109"/>
      <c r="G27" s="109"/>
    </row>
    <row r="28" spans="1:7">
      <c r="A28" s="75" t="s">
        <v>646</v>
      </c>
      <c r="B28" s="65" t="s">
        <v>647</v>
      </c>
      <c r="C28" s="104">
        <f t="shared" si="0"/>
        <v>0</v>
      </c>
      <c r="D28" s="109"/>
      <c r="E28" s="109"/>
      <c r="F28" s="109"/>
      <c r="G28" s="109"/>
    </row>
    <row r="29" spans="1:7" ht="30" customHeight="1">
      <c r="A29" s="75" t="s">
        <v>648</v>
      </c>
      <c r="B29" s="65" t="s">
        <v>649</v>
      </c>
      <c r="C29" s="104">
        <f t="shared" si="0"/>
        <v>0</v>
      </c>
      <c r="D29" s="109"/>
      <c r="E29" s="109"/>
      <c r="F29" s="109"/>
      <c r="G29" s="109"/>
    </row>
    <row r="30" spans="1:7">
      <c r="A30" s="75" t="s">
        <v>650</v>
      </c>
      <c r="B30" s="65" t="s">
        <v>651</v>
      </c>
      <c r="C30" s="104">
        <f t="shared" si="0"/>
        <v>0</v>
      </c>
      <c r="D30" s="109"/>
      <c r="E30" s="109"/>
      <c r="F30" s="109"/>
      <c r="G30" s="109"/>
    </row>
    <row r="31" spans="1:7" ht="24.6" customHeight="1">
      <c r="A31" s="57" t="s">
        <v>652</v>
      </c>
      <c r="B31" s="66" t="s">
        <v>355</v>
      </c>
      <c r="C31" s="104">
        <f t="shared" si="0"/>
        <v>40565286.989999995</v>
      </c>
      <c r="D31" s="108">
        <f>D11-D12</f>
        <v>32970066.989999995</v>
      </c>
      <c r="E31" s="108">
        <f>E11-E12</f>
        <v>7595220</v>
      </c>
      <c r="F31" s="108">
        <f>F11-F12</f>
        <v>0</v>
      </c>
      <c r="G31" s="108">
        <f>G11-G12</f>
        <v>0</v>
      </c>
    </row>
  </sheetData>
  <sheetProtection password="CC53" sheet="1"/>
  <mergeCells count="6">
    <mergeCell ref="A4:A5"/>
    <mergeCell ref="D4:G4"/>
    <mergeCell ref="A1:G1"/>
    <mergeCell ref="A2:G2"/>
    <mergeCell ref="B4:B5"/>
    <mergeCell ref="C4:C5"/>
  </mergeCells>
  <pageMargins left="0.31496062992125978" right="0.31496062992125978" top="0.55118110236220474" bottom="0.35433070866141742" header="0.31496062992125978" footer="0.31496062992125978"/>
  <pageSetup paperSize="9" scale="68" fitToHeight="0" orientation="landscape" r:id="rId1"/>
  <headerFooter>
    <oddHeader>&amp;L&amp;"Times New Roman,обычный"Форма 3&amp;R&amp;"Times New Roman,курсив"Отчет о финансовом обеспечении программы развития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9"/>
  <sheetViews>
    <sheetView topLeftCell="A149" workbookViewId="0">
      <selection activeCell="C159" sqref="C159"/>
    </sheetView>
  </sheetViews>
  <sheetFormatPr defaultRowHeight="15"/>
  <cols>
    <col min="1" max="1" width="4.42578125" customWidth="1"/>
    <col min="2" max="2" width="12.140625" style="49" customWidth="1"/>
    <col min="3" max="3" width="13.7109375" style="49" customWidth="1"/>
    <col min="4" max="4" width="27.85546875" customWidth="1"/>
    <col min="5" max="5" width="26.85546875" customWidth="1"/>
    <col min="6" max="6" width="13.85546875" customWidth="1"/>
  </cols>
  <sheetData>
    <row r="1" spans="1:6" ht="23.25" customHeight="1">
      <c r="A1" s="48" t="s">
        <v>653</v>
      </c>
    </row>
    <row r="2" spans="1:6">
      <c r="A2" t="s">
        <v>654</v>
      </c>
    </row>
    <row r="3" spans="1:6">
      <c r="A3" t="s">
        <v>655</v>
      </c>
    </row>
    <row r="4" spans="1:6">
      <c r="A4" t="s">
        <v>656</v>
      </c>
    </row>
    <row r="5" spans="1:6">
      <c r="A5" s="50" t="s">
        <v>657</v>
      </c>
    </row>
    <row r="7" spans="1:6" ht="37.5" customHeight="1">
      <c r="A7" s="51" t="s">
        <v>658</v>
      </c>
      <c r="B7" s="52" t="s">
        <v>659</v>
      </c>
      <c r="C7" s="52" t="s">
        <v>660</v>
      </c>
      <c r="D7" s="51" t="s">
        <v>661</v>
      </c>
      <c r="E7" s="53" t="s">
        <v>662</v>
      </c>
      <c r="F7" s="51" t="s">
        <v>663</v>
      </c>
    </row>
    <row r="8" spans="1:6">
      <c r="A8">
        <v>1</v>
      </c>
      <c r="B8" s="49" t="s">
        <v>664</v>
      </c>
      <c r="C8" s="49" t="s">
        <v>665</v>
      </c>
      <c r="D8" t="s">
        <v>666</v>
      </c>
      <c r="E8" t="s">
        <v>667</v>
      </c>
    </row>
    <row r="9" spans="1:6">
      <c r="A9">
        <v>2</v>
      </c>
      <c r="B9" s="49" t="s">
        <v>668</v>
      </c>
      <c r="C9" s="49" t="s">
        <v>669</v>
      </c>
      <c r="D9" t="s">
        <v>670</v>
      </c>
      <c r="E9" t="s">
        <v>671</v>
      </c>
    </row>
    <row r="10" spans="1:6">
      <c r="A10">
        <v>3</v>
      </c>
      <c r="B10" s="49" t="s">
        <v>672</v>
      </c>
      <c r="C10" s="49" t="s">
        <v>673</v>
      </c>
      <c r="D10" t="s">
        <v>674</v>
      </c>
      <c r="E10" t="s">
        <v>675</v>
      </c>
    </row>
    <row r="11" spans="1:6">
      <c r="A11">
        <v>4</v>
      </c>
      <c r="B11" s="49" t="s">
        <v>676</v>
      </c>
      <c r="C11" s="49" t="s">
        <v>677</v>
      </c>
      <c r="D11" t="s">
        <v>678</v>
      </c>
      <c r="E11" t="s">
        <v>679</v>
      </c>
    </row>
    <row r="12" spans="1:6">
      <c r="A12">
        <v>5</v>
      </c>
      <c r="B12" s="49" t="s">
        <v>680</v>
      </c>
      <c r="C12" s="49" t="s">
        <v>681</v>
      </c>
      <c r="D12" t="s">
        <v>682</v>
      </c>
      <c r="E12" t="s">
        <v>683</v>
      </c>
    </row>
    <row r="13" spans="1:6">
      <c r="A13">
        <v>6</v>
      </c>
      <c r="B13" s="49" t="s">
        <v>684</v>
      </c>
      <c r="C13" s="49" t="s">
        <v>685</v>
      </c>
      <c r="D13" t="s">
        <v>686</v>
      </c>
      <c r="E13" t="s">
        <v>687</v>
      </c>
    </row>
    <row r="14" spans="1:6">
      <c r="A14">
        <v>7</v>
      </c>
      <c r="B14" s="49" t="s">
        <v>302</v>
      </c>
      <c r="C14" s="49" t="s">
        <v>688</v>
      </c>
      <c r="D14" t="s">
        <v>689</v>
      </c>
      <c r="E14" t="s">
        <v>690</v>
      </c>
    </row>
    <row r="15" spans="1:6">
      <c r="A15">
        <v>8</v>
      </c>
      <c r="B15" s="49" t="s">
        <v>691</v>
      </c>
      <c r="C15" s="49" t="s">
        <v>692</v>
      </c>
      <c r="D15" t="s">
        <v>693</v>
      </c>
      <c r="E15" t="s">
        <v>694</v>
      </c>
    </row>
    <row r="16" spans="1:6">
      <c r="A16">
        <v>9</v>
      </c>
      <c r="B16" s="49" t="s">
        <v>695</v>
      </c>
      <c r="C16" s="49" t="s">
        <v>696</v>
      </c>
      <c r="D16" t="s">
        <v>697</v>
      </c>
      <c r="E16" t="s">
        <v>698</v>
      </c>
    </row>
    <row r="17" spans="1:5">
      <c r="A17">
        <v>10</v>
      </c>
      <c r="B17" s="49" t="s">
        <v>699</v>
      </c>
      <c r="C17" s="49" t="s">
        <v>700</v>
      </c>
      <c r="D17" t="s">
        <v>701</v>
      </c>
      <c r="E17" t="s">
        <v>702</v>
      </c>
    </row>
    <row r="18" spans="1:5">
      <c r="A18">
        <v>11</v>
      </c>
      <c r="B18" s="49" t="s">
        <v>703</v>
      </c>
      <c r="C18" s="49" t="s">
        <v>704</v>
      </c>
      <c r="D18" t="s">
        <v>705</v>
      </c>
      <c r="E18" t="s">
        <v>706</v>
      </c>
    </row>
    <row r="19" spans="1:5">
      <c r="A19">
        <v>12</v>
      </c>
      <c r="B19" s="49" t="s">
        <v>707</v>
      </c>
      <c r="C19" s="49" t="s">
        <v>708</v>
      </c>
      <c r="D19" t="s">
        <v>709</v>
      </c>
      <c r="E19" t="s">
        <v>710</v>
      </c>
    </row>
    <row r="20" spans="1:5">
      <c r="A20">
        <v>13</v>
      </c>
      <c r="B20" s="49" t="s">
        <v>711</v>
      </c>
      <c r="C20" s="49" t="s">
        <v>712</v>
      </c>
      <c r="D20" t="s">
        <v>713</v>
      </c>
      <c r="E20" t="s">
        <v>714</v>
      </c>
    </row>
    <row r="21" spans="1:5">
      <c r="A21">
        <v>14</v>
      </c>
      <c r="B21" s="49" t="s">
        <v>715</v>
      </c>
      <c r="C21" s="49" t="s">
        <v>716</v>
      </c>
      <c r="D21" t="s">
        <v>717</v>
      </c>
      <c r="E21" t="s">
        <v>718</v>
      </c>
    </row>
    <row r="22" spans="1:5">
      <c r="A22">
        <v>15</v>
      </c>
      <c r="B22" s="49" t="s">
        <v>719</v>
      </c>
      <c r="C22" s="49" t="s">
        <v>720</v>
      </c>
      <c r="D22" t="s">
        <v>721</v>
      </c>
      <c r="E22" t="s">
        <v>722</v>
      </c>
    </row>
    <row r="23" spans="1:5">
      <c r="A23">
        <v>16</v>
      </c>
      <c r="B23" s="49" t="s">
        <v>723</v>
      </c>
      <c r="C23" s="49" t="s">
        <v>724</v>
      </c>
      <c r="D23" t="s">
        <v>725</v>
      </c>
      <c r="E23" t="s">
        <v>726</v>
      </c>
    </row>
    <row r="24" spans="1:5">
      <c r="A24">
        <v>17</v>
      </c>
      <c r="B24" s="49">
        <v>104</v>
      </c>
      <c r="C24" s="49" t="s">
        <v>727</v>
      </c>
      <c r="D24" t="s">
        <v>728</v>
      </c>
      <c r="E24" t="s">
        <v>729</v>
      </c>
    </row>
    <row r="25" spans="1:5">
      <c r="A25">
        <v>18</v>
      </c>
      <c r="B25" s="49">
        <v>108</v>
      </c>
      <c r="C25" s="49" t="s">
        <v>730</v>
      </c>
      <c r="D25" t="s">
        <v>731</v>
      </c>
      <c r="E25" t="s">
        <v>732</v>
      </c>
    </row>
    <row r="26" spans="1:5">
      <c r="A26">
        <v>19</v>
      </c>
      <c r="B26" s="49">
        <v>116</v>
      </c>
      <c r="C26" s="49" t="s">
        <v>733</v>
      </c>
      <c r="D26" t="s">
        <v>734</v>
      </c>
      <c r="E26" t="s">
        <v>735</v>
      </c>
    </row>
    <row r="27" spans="1:5">
      <c r="A27">
        <v>20</v>
      </c>
      <c r="B27" s="49">
        <v>124</v>
      </c>
      <c r="C27" s="49" t="s">
        <v>736</v>
      </c>
      <c r="D27" t="s">
        <v>737</v>
      </c>
      <c r="E27" t="s">
        <v>738</v>
      </c>
    </row>
    <row r="28" spans="1:5">
      <c r="A28">
        <v>21</v>
      </c>
      <c r="B28" s="49">
        <v>132</v>
      </c>
      <c r="C28" s="49" t="s">
        <v>739</v>
      </c>
      <c r="D28" t="s">
        <v>740</v>
      </c>
      <c r="E28" t="s">
        <v>741</v>
      </c>
    </row>
    <row r="29" spans="1:5">
      <c r="A29">
        <v>22</v>
      </c>
      <c r="B29" s="49">
        <v>136</v>
      </c>
      <c r="C29" s="49" t="s">
        <v>742</v>
      </c>
      <c r="D29" t="s">
        <v>743</v>
      </c>
      <c r="E29" t="s">
        <v>744</v>
      </c>
    </row>
    <row r="30" spans="1:5">
      <c r="A30">
        <v>23</v>
      </c>
      <c r="B30" s="49">
        <v>144</v>
      </c>
      <c r="C30" s="49" t="s">
        <v>745</v>
      </c>
      <c r="D30" t="s">
        <v>746</v>
      </c>
      <c r="E30" t="s">
        <v>747</v>
      </c>
    </row>
    <row r="31" spans="1:5">
      <c r="A31">
        <v>24</v>
      </c>
      <c r="B31" s="49">
        <v>152</v>
      </c>
      <c r="C31" s="49" t="s">
        <v>748</v>
      </c>
      <c r="D31" t="s">
        <v>749</v>
      </c>
      <c r="E31" t="s">
        <v>750</v>
      </c>
    </row>
    <row r="32" spans="1:5">
      <c r="A32">
        <v>25</v>
      </c>
      <c r="B32" s="49">
        <v>156</v>
      </c>
      <c r="C32" s="49" t="s">
        <v>751</v>
      </c>
      <c r="D32" t="s">
        <v>752</v>
      </c>
      <c r="E32" t="s">
        <v>753</v>
      </c>
    </row>
    <row r="33" spans="1:5">
      <c r="A33">
        <v>26</v>
      </c>
      <c r="B33" s="49">
        <v>170</v>
      </c>
      <c r="C33" s="49" t="s">
        <v>754</v>
      </c>
      <c r="D33" t="s">
        <v>755</v>
      </c>
      <c r="E33" t="s">
        <v>756</v>
      </c>
    </row>
    <row r="34" spans="1:5">
      <c r="A34">
        <v>27</v>
      </c>
      <c r="B34" s="49">
        <v>174</v>
      </c>
      <c r="C34" s="49" t="s">
        <v>757</v>
      </c>
      <c r="D34" t="s">
        <v>758</v>
      </c>
      <c r="E34" t="s">
        <v>759</v>
      </c>
    </row>
    <row r="35" spans="1:5">
      <c r="A35">
        <v>28</v>
      </c>
      <c r="B35" s="49">
        <v>188</v>
      </c>
      <c r="C35" s="49" t="s">
        <v>760</v>
      </c>
      <c r="D35" t="s">
        <v>761</v>
      </c>
      <c r="E35" t="s">
        <v>762</v>
      </c>
    </row>
    <row r="36" spans="1:5">
      <c r="A36">
        <v>29</v>
      </c>
      <c r="B36" s="49">
        <v>191</v>
      </c>
      <c r="C36" s="49" t="s">
        <v>763</v>
      </c>
      <c r="D36" t="s">
        <v>764</v>
      </c>
      <c r="E36" t="s">
        <v>765</v>
      </c>
    </row>
    <row r="37" spans="1:5">
      <c r="A37">
        <v>30</v>
      </c>
      <c r="B37" s="49">
        <v>192</v>
      </c>
      <c r="C37" s="49" t="s">
        <v>766</v>
      </c>
      <c r="D37" t="s">
        <v>767</v>
      </c>
      <c r="E37" t="s">
        <v>768</v>
      </c>
    </row>
    <row r="38" spans="1:5">
      <c r="A38">
        <v>31</v>
      </c>
      <c r="B38" s="49">
        <v>203</v>
      </c>
      <c r="C38" s="49" t="s">
        <v>769</v>
      </c>
      <c r="D38" t="s">
        <v>770</v>
      </c>
      <c r="E38" t="s">
        <v>771</v>
      </c>
    </row>
    <row r="39" spans="1:5">
      <c r="A39">
        <v>32</v>
      </c>
      <c r="B39" s="49">
        <v>208</v>
      </c>
      <c r="C39" s="49" t="s">
        <v>772</v>
      </c>
      <c r="D39" t="s">
        <v>773</v>
      </c>
      <c r="E39" t="s">
        <v>774</v>
      </c>
    </row>
    <row r="40" spans="1:5">
      <c r="A40">
        <v>33</v>
      </c>
      <c r="B40" s="49">
        <v>214</v>
      </c>
      <c r="C40" s="49" t="s">
        <v>775</v>
      </c>
      <c r="D40" t="s">
        <v>776</v>
      </c>
      <c r="E40" t="s">
        <v>777</v>
      </c>
    </row>
    <row r="41" spans="1:5">
      <c r="A41">
        <v>34</v>
      </c>
      <c r="B41" s="49">
        <v>222</v>
      </c>
      <c r="C41" s="49" t="s">
        <v>778</v>
      </c>
      <c r="D41" t="s">
        <v>779</v>
      </c>
      <c r="E41" t="s">
        <v>780</v>
      </c>
    </row>
    <row r="42" spans="1:5">
      <c r="A42">
        <v>35</v>
      </c>
      <c r="B42" s="49">
        <v>230</v>
      </c>
      <c r="C42" s="49" t="s">
        <v>781</v>
      </c>
      <c r="D42" t="s">
        <v>782</v>
      </c>
      <c r="E42" t="s">
        <v>783</v>
      </c>
    </row>
    <row r="43" spans="1:5">
      <c r="A43">
        <v>36</v>
      </c>
      <c r="B43" s="49">
        <v>232</v>
      </c>
      <c r="C43" s="49" t="s">
        <v>784</v>
      </c>
      <c r="D43" t="s">
        <v>785</v>
      </c>
      <c r="E43" t="s">
        <v>786</v>
      </c>
    </row>
    <row r="44" spans="1:5">
      <c r="A44">
        <v>37</v>
      </c>
      <c r="B44" s="49">
        <v>238</v>
      </c>
      <c r="C44" s="49" t="s">
        <v>787</v>
      </c>
      <c r="D44" t="s">
        <v>788</v>
      </c>
      <c r="E44" t="s">
        <v>789</v>
      </c>
    </row>
    <row r="45" spans="1:5">
      <c r="A45">
        <v>38</v>
      </c>
      <c r="B45" s="49">
        <v>242</v>
      </c>
      <c r="C45" s="49" t="s">
        <v>790</v>
      </c>
      <c r="D45" t="s">
        <v>791</v>
      </c>
      <c r="E45" t="s">
        <v>792</v>
      </c>
    </row>
    <row r="46" spans="1:5">
      <c r="A46">
        <v>39</v>
      </c>
      <c r="B46" s="49">
        <v>262</v>
      </c>
      <c r="C46" s="49" t="s">
        <v>793</v>
      </c>
      <c r="D46" t="s">
        <v>794</v>
      </c>
      <c r="E46" t="s">
        <v>795</v>
      </c>
    </row>
    <row r="47" spans="1:5">
      <c r="A47">
        <v>40</v>
      </c>
      <c r="B47" s="49">
        <v>270</v>
      </c>
      <c r="C47" s="49" t="s">
        <v>796</v>
      </c>
      <c r="D47" t="s">
        <v>797</v>
      </c>
      <c r="E47" t="s">
        <v>798</v>
      </c>
    </row>
    <row r="48" spans="1:5">
      <c r="A48">
        <v>41</v>
      </c>
      <c r="B48" s="49">
        <v>292</v>
      </c>
      <c r="C48" s="49" t="s">
        <v>799</v>
      </c>
      <c r="D48" t="s">
        <v>800</v>
      </c>
      <c r="E48" t="s">
        <v>801</v>
      </c>
    </row>
    <row r="49" spans="1:5">
      <c r="A49">
        <v>42</v>
      </c>
      <c r="B49" s="49">
        <v>320</v>
      </c>
      <c r="C49" s="49" t="s">
        <v>802</v>
      </c>
      <c r="D49" t="s">
        <v>803</v>
      </c>
      <c r="E49" t="s">
        <v>804</v>
      </c>
    </row>
    <row r="50" spans="1:5">
      <c r="A50">
        <v>43</v>
      </c>
      <c r="B50" s="49">
        <v>324</v>
      </c>
      <c r="C50" s="49" t="s">
        <v>805</v>
      </c>
      <c r="D50" t="s">
        <v>806</v>
      </c>
      <c r="E50" t="s">
        <v>807</v>
      </c>
    </row>
    <row r="51" spans="1:5">
      <c r="A51">
        <v>44</v>
      </c>
      <c r="B51" s="49">
        <v>328</v>
      </c>
      <c r="C51" s="49" t="s">
        <v>808</v>
      </c>
      <c r="D51" t="s">
        <v>809</v>
      </c>
      <c r="E51" t="s">
        <v>810</v>
      </c>
    </row>
    <row r="52" spans="1:5">
      <c r="A52">
        <v>45</v>
      </c>
      <c r="B52" s="49">
        <v>332</v>
      </c>
      <c r="C52" s="49" t="s">
        <v>811</v>
      </c>
      <c r="D52" t="s">
        <v>812</v>
      </c>
      <c r="E52" t="s">
        <v>813</v>
      </c>
    </row>
    <row r="53" spans="1:5">
      <c r="A53">
        <v>46</v>
      </c>
      <c r="B53" s="49">
        <v>340</v>
      </c>
      <c r="C53" s="49" t="s">
        <v>814</v>
      </c>
      <c r="D53" t="s">
        <v>815</v>
      </c>
      <c r="E53" t="s">
        <v>816</v>
      </c>
    </row>
    <row r="54" spans="1:5">
      <c r="A54">
        <v>47</v>
      </c>
      <c r="B54" s="49">
        <v>344</v>
      </c>
      <c r="C54" s="49" t="s">
        <v>817</v>
      </c>
      <c r="D54" t="s">
        <v>818</v>
      </c>
      <c r="E54" t="s">
        <v>819</v>
      </c>
    </row>
    <row r="55" spans="1:5">
      <c r="A55">
        <v>48</v>
      </c>
      <c r="B55" s="49">
        <v>348</v>
      </c>
      <c r="C55" s="49" t="s">
        <v>820</v>
      </c>
      <c r="D55" t="s">
        <v>821</v>
      </c>
      <c r="E55" t="s">
        <v>822</v>
      </c>
    </row>
    <row r="56" spans="1:5">
      <c r="A56">
        <v>49</v>
      </c>
      <c r="B56" s="49">
        <v>352</v>
      </c>
      <c r="C56" s="49" t="s">
        <v>823</v>
      </c>
      <c r="D56" t="s">
        <v>824</v>
      </c>
      <c r="E56" t="s">
        <v>825</v>
      </c>
    </row>
    <row r="57" spans="1:5">
      <c r="A57">
        <v>50</v>
      </c>
      <c r="B57" s="49">
        <v>356</v>
      </c>
      <c r="C57" s="49" t="s">
        <v>826</v>
      </c>
      <c r="D57" t="s">
        <v>827</v>
      </c>
      <c r="E57" t="s">
        <v>828</v>
      </c>
    </row>
    <row r="58" spans="1:5">
      <c r="A58">
        <v>51</v>
      </c>
      <c r="B58" s="49">
        <v>360</v>
      </c>
      <c r="C58" s="49" t="s">
        <v>829</v>
      </c>
      <c r="D58" t="s">
        <v>830</v>
      </c>
      <c r="E58" t="s">
        <v>831</v>
      </c>
    </row>
    <row r="59" spans="1:5">
      <c r="A59">
        <v>52</v>
      </c>
      <c r="B59" s="49">
        <v>364</v>
      </c>
      <c r="C59" s="49" t="s">
        <v>832</v>
      </c>
      <c r="D59" t="s">
        <v>833</v>
      </c>
      <c r="E59" t="s">
        <v>834</v>
      </c>
    </row>
    <row r="60" spans="1:5">
      <c r="A60">
        <v>53</v>
      </c>
      <c r="B60" s="49">
        <v>368</v>
      </c>
      <c r="C60" s="49" t="s">
        <v>835</v>
      </c>
      <c r="D60" t="s">
        <v>836</v>
      </c>
      <c r="E60" t="s">
        <v>837</v>
      </c>
    </row>
    <row r="61" spans="1:5">
      <c r="A61">
        <v>54</v>
      </c>
      <c r="B61" s="49">
        <v>376</v>
      </c>
      <c r="C61" s="49" t="s">
        <v>838</v>
      </c>
      <c r="D61" t="s">
        <v>839</v>
      </c>
      <c r="E61" t="s">
        <v>840</v>
      </c>
    </row>
    <row r="62" spans="1:5">
      <c r="A62">
        <v>55</v>
      </c>
      <c r="B62" s="49">
        <v>388</v>
      </c>
      <c r="C62" s="49" t="s">
        <v>841</v>
      </c>
      <c r="D62" t="s">
        <v>842</v>
      </c>
      <c r="E62" t="s">
        <v>843</v>
      </c>
    </row>
    <row r="63" spans="1:5">
      <c r="A63">
        <v>56</v>
      </c>
      <c r="B63" s="49">
        <v>392</v>
      </c>
      <c r="C63" s="49" t="s">
        <v>844</v>
      </c>
      <c r="D63" t="s">
        <v>845</v>
      </c>
      <c r="E63" t="s">
        <v>846</v>
      </c>
    </row>
    <row r="64" spans="1:5">
      <c r="A64">
        <v>57</v>
      </c>
      <c r="B64" s="49">
        <v>398</v>
      </c>
      <c r="C64" s="49" t="s">
        <v>847</v>
      </c>
      <c r="D64" t="s">
        <v>848</v>
      </c>
      <c r="E64" t="s">
        <v>849</v>
      </c>
    </row>
    <row r="65" spans="1:6">
      <c r="A65">
        <v>58</v>
      </c>
      <c r="B65" s="49">
        <v>400</v>
      </c>
      <c r="C65" s="49" t="s">
        <v>850</v>
      </c>
      <c r="D65" t="s">
        <v>851</v>
      </c>
      <c r="E65" t="s">
        <v>852</v>
      </c>
    </row>
    <row r="66" spans="1:6">
      <c r="A66">
        <v>59</v>
      </c>
      <c r="B66" s="49">
        <v>404</v>
      </c>
      <c r="C66" s="49" t="s">
        <v>853</v>
      </c>
      <c r="D66" t="s">
        <v>854</v>
      </c>
      <c r="E66" t="s">
        <v>855</v>
      </c>
    </row>
    <row r="67" spans="1:6">
      <c r="A67">
        <v>60</v>
      </c>
      <c r="B67" s="49">
        <v>408</v>
      </c>
      <c r="C67" s="49" t="s">
        <v>856</v>
      </c>
      <c r="D67" t="s">
        <v>857</v>
      </c>
      <c r="E67" t="s">
        <v>858</v>
      </c>
    </row>
    <row r="68" spans="1:6">
      <c r="A68">
        <v>61</v>
      </c>
      <c r="B68" s="49">
        <v>410</v>
      </c>
      <c r="C68" s="49" t="s">
        <v>859</v>
      </c>
      <c r="D68" t="s">
        <v>860</v>
      </c>
      <c r="E68" t="s">
        <v>861</v>
      </c>
    </row>
    <row r="69" spans="1:6">
      <c r="A69">
        <v>62</v>
      </c>
      <c r="B69" s="49">
        <v>414</v>
      </c>
      <c r="C69" s="49" t="s">
        <v>862</v>
      </c>
      <c r="D69" t="s">
        <v>863</v>
      </c>
      <c r="E69" t="s">
        <v>864</v>
      </c>
    </row>
    <row r="70" spans="1:6">
      <c r="A70">
        <v>63</v>
      </c>
      <c r="B70" s="49">
        <v>417</v>
      </c>
      <c r="C70" s="49" t="s">
        <v>865</v>
      </c>
      <c r="D70" t="s">
        <v>866</v>
      </c>
      <c r="E70" t="s">
        <v>867</v>
      </c>
    </row>
    <row r="71" spans="1:6">
      <c r="A71">
        <v>64</v>
      </c>
      <c r="B71" s="49">
        <v>418</v>
      </c>
      <c r="C71" s="49" t="s">
        <v>868</v>
      </c>
      <c r="D71" t="s">
        <v>869</v>
      </c>
      <c r="E71" t="s">
        <v>870</v>
      </c>
    </row>
    <row r="72" spans="1:6">
      <c r="A72">
        <v>65</v>
      </c>
      <c r="B72" s="49">
        <v>422</v>
      </c>
      <c r="C72" s="49" t="s">
        <v>871</v>
      </c>
      <c r="D72" t="s">
        <v>872</v>
      </c>
      <c r="E72" t="s">
        <v>873</v>
      </c>
    </row>
    <row r="73" spans="1:6">
      <c r="A73">
        <v>66</v>
      </c>
      <c r="B73" s="49">
        <v>426</v>
      </c>
      <c r="C73" s="49" t="s">
        <v>874</v>
      </c>
      <c r="D73" t="s">
        <v>875</v>
      </c>
      <c r="E73" t="s">
        <v>876</v>
      </c>
    </row>
    <row r="74" spans="1:6">
      <c r="A74">
        <v>67</v>
      </c>
      <c r="B74" s="49">
        <v>430</v>
      </c>
      <c r="C74" s="49" t="s">
        <v>877</v>
      </c>
      <c r="D74" t="s">
        <v>878</v>
      </c>
      <c r="E74" t="s">
        <v>879</v>
      </c>
    </row>
    <row r="75" spans="1:6">
      <c r="A75">
        <v>68</v>
      </c>
      <c r="B75" s="49">
        <v>434</v>
      </c>
      <c r="C75" s="49" t="s">
        <v>880</v>
      </c>
      <c r="D75" t="s">
        <v>881</v>
      </c>
      <c r="E75" t="s">
        <v>882</v>
      </c>
    </row>
    <row r="76" spans="1:6">
      <c r="A76">
        <v>69</v>
      </c>
      <c r="B76" s="49">
        <v>728</v>
      </c>
      <c r="C76" s="49" t="s">
        <v>883</v>
      </c>
      <c r="D76" t="s">
        <v>884</v>
      </c>
      <c r="E76" t="s">
        <v>885</v>
      </c>
      <c r="F76" t="s">
        <v>886</v>
      </c>
    </row>
    <row r="77" spans="1:6">
      <c r="A77">
        <v>70</v>
      </c>
      <c r="B77" s="49">
        <v>446</v>
      </c>
      <c r="C77" s="49" t="s">
        <v>887</v>
      </c>
      <c r="D77" t="s">
        <v>888</v>
      </c>
      <c r="E77" t="s">
        <v>889</v>
      </c>
    </row>
    <row r="78" spans="1:6">
      <c r="A78">
        <v>71</v>
      </c>
      <c r="B78" s="49">
        <v>454</v>
      </c>
      <c r="C78" s="49" t="s">
        <v>890</v>
      </c>
      <c r="D78" t="s">
        <v>891</v>
      </c>
      <c r="E78" t="s">
        <v>892</v>
      </c>
    </row>
    <row r="79" spans="1:6">
      <c r="A79">
        <v>72</v>
      </c>
      <c r="B79" s="49">
        <v>458</v>
      </c>
      <c r="C79" s="49" t="s">
        <v>893</v>
      </c>
      <c r="D79" t="s">
        <v>894</v>
      </c>
      <c r="E79" t="s">
        <v>895</v>
      </c>
    </row>
    <row r="80" spans="1:6">
      <c r="A80">
        <v>73</v>
      </c>
      <c r="B80" s="49">
        <v>462</v>
      </c>
      <c r="C80" s="49" t="s">
        <v>896</v>
      </c>
      <c r="D80" t="s">
        <v>897</v>
      </c>
      <c r="E80" t="s">
        <v>898</v>
      </c>
    </row>
    <row r="81" spans="1:5">
      <c r="A81">
        <v>74</v>
      </c>
      <c r="B81" s="49">
        <v>929</v>
      </c>
      <c r="C81" s="49" t="s">
        <v>899</v>
      </c>
      <c r="D81" t="s">
        <v>900</v>
      </c>
      <c r="E81" t="s">
        <v>901</v>
      </c>
    </row>
    <row r="82" spans="1:5">
      <c r="A82">
        <v>75</v>
      </c>
      <c r="B82" s="49">
        <v>480</v>
      </c>
      <c r="C82" s="49" t="s">
        <v>902</v>
      </c>
      <c r="D82" t="s">
        <v>903</v>
      </c>
      <c r="E82" t="s">
        <v>904</v>
      </c>
    </row>
    <row r="83" spans="1:5">
      <c r="A83">
        <v>76</v>
      </c>
      <c r="B83" s="49">
        <v>484</v>
      </c>
      <c r="C83" s="49" t="s">
        <v>905</v>
      </c>
      <c r="D83" t="s">
        <v>906</v>
      </c>
      <c r="E83" t="s">
        <v>907</v>
      </c>
    </row>
    <row r="84" spans="1:5">
      <c r="A84">
        <v>77</v>
      </c>
      <c r="B84" s="49">
        <v>496</v>
      </c>
      <c r="C84" s="49" t="s">
        <v>908</v>
      </c>
      <c r="D84" t="s">
        <v>909</v>
      </c>
      <c r="E84" t="s">
        <v>910</v>
      </c>
    </row>
    <row r="85" spans="1:5">
      <c r="A85">
        <v>78</v>
      </c>
      <c r="B85" s="49">
        <v>498</v>
      </c>
      <c r="C85" s="49" t="s">
        <v>911</v>
      </c>
      <c r="D85" t="s">
        <v>912</v>
      </c>
      <c r="E85" t="s">
        <v>913</v>
      </c>
    </row>
    <row r="86" spans="1:5">
      <c r="A86">
        <v>79</v>
      </c>
      <c r="B86" s="49">
        <v>504</v>
      </c>
      <c r="C86" s="49" t="s">
        <v>914</v>
      </c>
      <c r="D86" t="s">
        <v>915</v>
      </c>
      <c r="E86" t="s">
        <v>916</v>
      </c>
    </row>
    <row r="87" spans="1:5">
      <c r="A87">
        <v>80</v>
      </c>
      <c r="B87" s="49">
        <v>512</v>
      </c>
      <c r="C87" s="49" t="s">
        <v>917</v>
      </c>
      <c r="D87" t="s">
        <v>918</v>
      </c>
      <c r="E87" t="s">
        <v>919</v>
      </c>
    </row>
    <row r="88" spans="1:5">
      <c r="A88">
        <v>81</v>
      </c>
      <c r="B88" s="49">
        <v>516</v>
      </c>
      <c r="C88" s="49" t="s">
        <v>920</v>
      </c>
      <c r="D88" t="s">
        <v>921</v>
      </c>
      <c r="E88" t="s">
        <v>922</v>
      </c>
    </row>
    <row r="89" spans="1:5">
      <c r="A89">
        <v>82</v>
      </c>
      <c r="B89" s="49">
        <v>524</v>
      </c>
      <c r="C89" s="49" t="s">
        <v>923</v>
      </c>
      <c r="D89" t="s">
        <v>924</v>
      </c>
      <c r="E89" t="s">
        <v>925</v>
      </c>
    </row>
    <row r="90" spans="1:5">
      <c r="A90">
        <v>83</v>
      </c>
      <c r="B90" s="49">
        <v>532</v>
      </c>
      <c r="C90" s="49" t="s">
        <v>926</v>
      </c>
      <c r="D90" t="s">
        <v>927</v>
      </c>
      <c r="E90" t="s">
        <v>928</v>
      </c>
    </row>
    <row r="91" spans="1:5">
      <c r="A91">
        <v>84</v>
      </c>
      <c r="B91" s="49">
        <v>533</v>
      </c>
      <c r="C91" s="49" t="s">
        <v>929</v>
      </c>
      <c r="D91" t="s">
        <v>930</v>
      </c>
      <c r="E91" t="s">
        <v>931</v>
      </c>
    </row>
    <row r="92" spans="1:5">
      <c r="A92">
        <v>85</v>
      </c>
      <c r="B92" s="49">
        <v>548</v>
      </c>
      <c r="C92" s="49" t="s">
        <v>932</v>
      </c>
      <c r="D92" t="s">
        <v>933</v>
      </c>
      <c r="E92" t="s">
        <v>934</v>
      </c>
    </row>
    <row r="93" spans="1:5">
      <c r="A93">
        <v>86</v>
      </c>
      <c r="B93" s="49">
        <v>554</v>
      </c>
      <c r="C93" s="49" t="s">
        <v>935</v>
      </c>
      <c r="D93" t="s">
        <v>936</v>
      </c>
      <c r="E93" t="s">
        <v>937</v>
      </c>
    </row>
    <row r="94" spans="1:5">
      <c r="A94">
        <v>87</v>
      </c>
      <c r="B94" s="49">
        <v>558</v>
      </c>
      <c r="C94" s="49" t="s">
        <v>938</v>
      </c>
      <c r="D94" t="s">
        <v>939</v>
      </c>
      <c r="E94" t="s">
        <v>940</v>
      </c>
    </row>
    <row r="95" spans="1:5">
      <c r="A95">
        <v>88</v>
      </c>
      <c r="B95" s="49">
        <v>566</v>
      </c>
      <c r="C95" s="49" t="s">
        <v>941</v>
      </c>
      <c r="D95" t="s">
        <v>942</v>
      </c>
      <c r="E95" t="s">
        <v>943</v>
      </c>
    </row>
    <row r="96" spans="1:5">
      <c r="A96">
        <v>89</v>
      </c>
      <c r="B96" s="49">
        <v>578</v>
      </c>
      <c r="C96" s="49" t="s">
        <v>944</v>
      </c>
      <c r="D96" t="s">
        <v>945</v>
      </c>
      <c r="E96" t="s">
        <v>946</v>
      </c>
    </row>
    <row r="97" spans="1:6">
      <c r="A97">
        <v>90</v>
      </c>
      <c r="B97" s="49">
        <v>586</v>
      </c>
      <c r="C97" s="49" t="s">
        <v>947</v>
      </c>
      <c r="D97" t="s">
        <v>948</v>
      </c>
      <c r="E97" t="s">
        <v>949</v>
      </c>
    </row>
    <row r="98" spans="1:6">
      <c r="A98">
        <v>91</v>
      </c>
      <c r="B98" s="49">
        <v>590</v>
      </c>
      <c r="C98" s="49" t="s">
        <v>950</v>
      </c>
      <c r="D98" t="s">
        <v>951</v>
      </c>
      <c r="E98" t="s">
        <v>952</v>
      </c>
    </row>
    <row r="99" spans="1:6">
      <c r="A99">
        <v>92</v>
      </c>
      <c r="B99" s="49">
        <v>598</v>
      </c>
      <c r="C99" s="49" t="s">
        <v>953</v>
      </c>
      <c r="D99" t="s">
        <v>954</v>
      </c>
      <c r="E99" t="s">
        <v>955</v>
      </c>
    </row>
    <row r="100" spans="1:6">
      <c r="A100">
        <v>93</v>
      </c>
      <c r="B100" s="49">
        <v>600</v>
      </c>
      <c r="C100" s="49" t="s">
        <v>956</v>
      </c>
      <c r="D100" t="s">
        <v>957</v>
      </c>
      <c r="E100" t="s">
        <v>958</v>
      </c>
    </row>
    <row r="101" spans="1:6">
      <c r="A101">
        <v>94</v>
      </c>
      <c r="B101" s="49">
        <v>604</v>
      </c>
      <c r="C101" s="49" t="s">
        <v>959</v>
      </c>
      <c r="D101" t="s">
        <v>960</v>
      </c>
      <c r="E101" t="s">
        <v>961</v>
      </c>
      <c r="F101" t="s">
        <v>962</v>
      </c>
    </row>
    <row r="102" spans="1:6">
      <c r="A102">
        <v>95</v>
      </c>
      <c r="B102" s="49">
        <v>608</v>
      </c>
      <c r="C102" s="49" t="s">
        <v>963</v>
      </c>
      <c r="D102" t="s">
        <v>964</v>
      </c>
      <c r="E102" t="s">
        <v>965</v>
      </c>
    </row>
    <row r="103" spans="1:6">
      <c r="A103">
        <v>96</v>
      </c>
      <c r="B103" s="49">
        <v>634</v>
      </c>
      <c r="C103" s="49" t="s">
        <v>966</v>
      </c>
      <c r="D103" t="s">
        <v>967</v>
      </c>
      <c r="E103" t="s">
        <v>968</v>
      </c>
    </row>
    <row r="104" spans="1:6">
      <c r="A104">
        <v>97</v>
      </c>
      <c r="B104" s="49">
        <v>643</v>
      </c>
      <c r="C104" s="49" t="s">
        <v>969</v>
      </c>
      <c r="D104" t="s">
        <v>970</v>
      </c>
      <c r="E104" t="s">
        <v>971</v>
      </c>
    </row>
    <row r="105" spans="1:6">
      <c r="A105">
        <v>98</v>
      </c>
      <c r="B105" s="49">
        <v>646</v>
      </c>
      <c r="C105" s="49" t="s">
        <v>972</v>
      </c>
      <c r="D105" t="s">
        <v>973</v>
      </c>
      <c r="E105" t="s">
        <v>974</v>
      </c>
    </row>
    <row r="106" spans="1:6">
      <c r="A106">
        <v>99</v>
      </c>
      <c r="B106" s="49">
        <v>654</v>
      </c>
      <c r="C106" s="49" t="s">
        <v>975</v>
      </c>
      <c r="D106" t="s">
        <v>976</v>
      </c>
      <c r="E106" t="s">
        <v>977</v>
      </c>
    </row>
    <row r="107" spans="1:6">
      <c r="A107">
        <v>100</v>
      </c>
      <c r="B107" s="49">
        <v>682</v>
      </c>
      <c r="C107" s="49" t="s">
        <v>978</v>
      </c>
      <c r="D107" t="s">
        <v>979</v>
      </c>
      <c r="E107" t="s">
        <v>980</v>
      </c>
    </row>
    <row r="108" spans="1:6">
      <c r="A108">
        <v>101</v>
      </c>
      <c r="B108" s="49">
        <v>690</v>
      </c>
      <c r="C108" s="49" t="s">
        <v>981</v>
      </c>
      <c r="D108" t="s">
        <v>982</v>
      </c>
      <c r="E108" t="s">
        <v>983</v>
      </c>
    </row>
    <row r="109" spans="1:6">
      <c r="A109">
        <v>102</v>
      </c>
      <c r="B109" s="49">
        <v>694</v>
      </c>
      <c r="C109" s="49" t="s">
        <v>984</v>
      </c>
      <c r="D109" t="s">
        <v>985</v>
      </c>
      <c r="E109" t="s">
        <v>986</v>
      </c>
      <c r="F109" t="s">
        <v>987</v>
      </c>
    </row>
    <row r="110" spans="1:6">
      <c r="A110">
        <v>103</v>
      </c>
      <c r="B110" s="49">
        <v>702</v>
      </c>
      <c r="C110" s="49" t="s">
        <v>988</v>
      </c>
      <c r="D110" t="s">
        <v>989</v>
      </c>
      <c r="E110" t="s">
        <v>990</v>
      </c>
    </row>
    <row r="111" spans="1:6">
      <c r="A111">
        <v>104</v>
      </c>
      <c r="B111" s="49">
        <v>704</v>
      </c>
      <c r="C111" s="49" t="s">
        <v>991</v>
      </c>
      <c r="D111" t="s">
        <v>992</v>
      </c>
      <c r="E111" t="s">
        <v>993</v>
      </c>
    </row>
    <row r="112" spans="1:6">
      <c r="A112">
        <v>105</v>
      </c>
      <c r="B112" s="49">
        <v>706</v>
      </c>
      <c r="C112" s="49" t="s">
        <v>994</v>
      </c>
      <c r="D112" t="s">
        <v>995</v>
      </c>
      <c r="E112" t="s">
        <v>996</v>
      </c>
    </row>
    <row r="113" spans="1:6">
      <c r="A113">
        <v>106</v>
      </c>
      <c r="B113" s="49">
        <v>710</v>
      </c>
      <c r="C113" s="49" t="s">
        <v>997</v>
      </c>
      <c r="D113" t="s">
        <v>998</v>
      </c>
      <c r="E113" t="s">
        <v>999</v>
      </c>
    </row>
    <row r="114" spans="1:6">
      <c r="A114">
        <v>107</v>
      </c>
      <c r="B114" s="49">
        <v>748</v>
      </c>
      <c r="C114" s="49" t="s">
        <v>1000</v>
      </c>
      <c r="D114" t="s">
        <v>1001</v>
      </c>
      <c r="E114" t="s">
        <v>1002</v>
      </c>
    </row>
    <row r="115" spans="1:6">
      <c r="A115">
        <v>108</v>
      </c>
      <c r="B115" s="49">
        <v>752</v>
      </c>
      <c r="C115" s="49" t="s">
        <v>1003</v>
      </c>
      <c r="D115" t="s">
        <v>1004</v>
      </c>
      <c r="E115" t="s">
        <v>1005</v>
      </c>
    </row>
    <row r="116" spans="1:6">
      <c r="A116">
        <v>109</v>
      </c>
      <c r="B116" s="49">
        <v>756</v>
      </c>
      <c r="C116" s="49" t="s">
        <v>1006</v>
      </c>
      <c r="D116" t="s">
        <v>1007</v>
      </c>
      <c r="E116" t="s">
        <v>1008</v>
      </c>
    </row>
    <row r="117" spans="1:6">
      <c r="A117">
        <v>110</v>
      </c>
      <c r="B117" s="49">
        <v>760</v>
      </c>
      <c r="C117" s="49" t="s">
        <v>1009</v>
      </c>
      <c r="D117" t="s">
        <v>1010</v>
      </c>
      <c r="E117" t="s">
        <v>1011</v>
      </c>
    </row>
    <row r="118" spans="1:6">
      <c r="A118">
        <v>111</v>
      </c>
      <c r="B118" s="49">
        <v>764</v>
      </c>
      <c r="C118" s="49" t="s">
        <v>1012</v>
      </c>
      <c r="D118" t="s">
        <v>1013</v>
      </c>
      <c r="E118" t="s">
        <v>1014</v>
      </c>
    </row>
    <row r="119" spans="1:6">
      <c r="A119">
        <v>112</v>
      </c>
      <c r="B119" s="49">
        <v>776</v>
      </c>
      <c r="C119" s="49" t="s">
        <v>1015</v>
      </c>
      <c r="D119" t="s">
        <v>1016</v>
      </c>
      <c r="E119" t="s">
        <v>1017</v>
      </c>
    </row>
    <row r="120" spans="1:6">
      <c r="A120">
        <v>113</v>
      </c>
      <c r="B120" s="49">
        <v>780</v>
      </c>
      <c r="C120" s="49" t="s">
        <v>1018</v>
      </c>
      <c r="D120" t="s">
        <v>1019</v>
      </c>
      <c r="E120" t="s">
        <v>1020</v>
      </c>
    </row>
    <row r="121" spans="1:6">
      <c r="A121">
        <v>114</v>
      </c>
      <c r="B121" s="49">
        <v>784</v>
      </c>
      <c r="C121" s="49" t="s">
        <v>1021</v>
      </c>
      <c r="D121" t="s">
        <v>1022</v>
      </c>
      <c r="E121" t="s">
        <v>1023</v>
      </c>
    </row>
    <row r="122" spans="1:6">
      <c r="A122">
        <v>115</v>
      </c>
      <c r="B122" s="49">
        <v>788</v>
      </c>
      <c r="C122" s="49" t="s">
        <v>1024</v>
      </c>
      <c r="D122" t="s">
        <v>1025</v>
      </c>
      <c r="E122" t="s">
        <v>1026</v>
      </c>
    </row>
    <row r="123" spans="1:6">
      <c r="A123">
        <v>116</v>
      </c>
      <c r="B123" s="49">
        <v>800</v>
      </c>
      <c r="C123" s="49" t="s">
        <v>1027</v>
      </c>
      <c r="D123" t="s">
        <v>1028</v>
      </c>
      <c r="E123" t="s">
        <v>1029</v>
      </c>
    </row>
    <row r="124" spans="1:6">
      <c r="A124">
        <v>117</v>
      </c>
      <c r="B124" s="49">
        <v>807</v>
      </c>
      <c r="C124" s="49" t="s">
        <v>1030</v>
      </c>
      <c r="D124" t="s">
        <v>1031</v>
      </c>
      <c r="E124" t="s">
        <v>1032</v>
      </c>
    </row>
    <row r="125" spans="1:6">
      <c r="A125">
        <v>118</v>
      </c>
      <c r="B125" s="49">
        <v>818</v>
      </c>
      <c r="C125" s="49" t="s">
        <v>1033</v>
      </c>
      <c r="D125" t="s">
        <v>1034</v>
      </c>
      <c r="E125" t="s">
        <v>1035</v>
      </c>
    </row>
    <row r="126" spans="1:6">
      <c r="A126">
        <v>119</v>
      </c>
      <c r="B126" s="49">
        <v>826</v>
      </c>
      <c r="C126" s="49" t="s">
        <v>1036</v>
      </c>
      <c r="D126" t="s">
        <v>1037</v>
      </c>
      <c r="E126" t="s">
        <v>1038</v>
      </c>
    </row>
    <row r="127" spans="1:6">
      <c r="A127">
        <v>120</v>
      </c>
      <c r="B127" s="49">
        <v>834</v>
      </c>
      <c r="C127" s="49" t="s">
        <v>1039</v>
      </c>
      <c r="D127" t="s">
        <v>1040</v>
      </c>
      <c r="E127" t="s">
        <v>1041</v>
      </c>
    </row>
    <row r="128" spans="1:6">
      <c r="A128">
        <v>121</v>
      </c>
      <c r="B128" s="49">
        <v>840</v>
      </c>
      <c r="C128" s="49" t="s">
        <v>1042</v>
      </c>
      <c r="D128" t="s">
        <v>1043</v>
      </c>
      <c r="E128" t="s">
        <v>1044</v>
      </c>
      <c r="F128" t="s">
        <v>1045</v>
      </c>
    </row>
    <row r="129" spans="1:6">
      <c r="A129">
        <v>122</v>
      </c>
      <c r="B129" s="49">
        <v>858</v>
      </c>
      <c r="C129" s="49" t="s">
        <v>1046</v>
      </c>
      <c r="D129" t="s">
        <v>1047</v>
      </c>
      <c r="E129" t="s">
        <v>1048</v>
      </c>
    </row>
    <row r="130" spans="1:6">
      <c r="A130">
        <v>123</v>
      </c>
      <c r="B130" s="49">
        <v>860</v>
      </c>
      <c r="C130" s="49" t="s">
        <v>1049</v>
      </c>
      <c r="D130" t="s">
        <v>1050</v>
      </c>
      <c r="E130" t="s">
        <v>1051</v>
      </c>
    </row>
    <row r="131" spans="1:6">
      <c r="A131">
        <v>124</v>
      </c>
      <c r="B131" s="49">
        <v>882</v>
      </c>
      <c r="C131" s="49" t="s">
        <v>1052</v>
      </c>
      <c r="D131" t="s">
        <v>1053</v>
      </c>
      <c r="E131" t="s">
        <v>1054</v>
      </c>
    </row>
    <row r="132" spans="1:6">
      <c r="A132">
        <v>125</v>
      </c>
      <c r="B132" s="49">
        <v>886</v>
      </c>
      <c r="C132" s="49" t="s">
        <v>1055</v>
      </c>
      <c r="D132" t="s">
        <v>1056</v>
      </c>
      <c r="E132" t="s">
        <v>1057</v>
      </c>
    </row>
    <row r="133" spans="1:6">
      <c r="A133">
        <v>126</v>
      </c>
      <c r="B133" s="49">
        <v>901</v>
      </c>
      <c r="C133" s="49" t="s">
        <v>1058</v>
      </c>
      <c r="D133" t="s">
        <v>1059</v>
      </c>
      <c r="E133" t="s">
        <v>1060</v>
      </c>
    </row>
    <row r="134" spans="1:6">
      <c r="A134">
        <v>127</v>
      </c>
      <c r="B134" s="49">
        <v>931</v>
      </c>
      <c r="C134" s="49" t="s">
        <v>1061</v>
      </c>
      <c r="D134" t="s">
        <v>1062</v>
      </c>
      <c r="E134" t="s">
        <v>1063</v>
      </c>
      <c r="F134" t="s">
        <v>1064</v>
      </c>
    </row>
    <row r="135" spans="1:6">
      <c r="A135">
        <v>128</v>
      </c>
      <c r="B135" s="49">
        <v>932</v>
      </c>
      <c r="C135" s="49" t="s">
        <v>1065</v>
      </c>
      <c r="D135" t="s">
        <v>1066</v>
      </c>
      <c r="E135" t="s">
        <v>1067</v>
      </c>
      <c r="F135" t="s">
        <v>1068</v>
      </c>
    </row>
    <row r="136" spans="1:6">
      <c r="A136">
        <v>129</v>
      </c>
      <c r="B136" s="49">
        <v>934</v>
      </c>
      <c r="C136" s="49" t="s">
        <v>1069</v>
      </c>
      <c r="D136" t="s">
        <v>1070</v>
      </c>
      <c r="E136" t="s">
        <v>1071</v>
      </c>
    </row>
    <row r="137" spans="1:6">
      <c r="A137">
        <v>130</v>
      </c>
      <c r="B137" s="49">
        <v>936</v>
      </c>
      <c r="C137" s="49" t="s">
        <v>1072</v>
      </c>
      <c r="D137" t="s">
        <v>1073</v>
      </c>
      <c r="E137" t="s">
        <v>1074</v>
      </c>
    </row>
    <row r="138" spans="1:6">
      <c r="A138">
        <v>131</v>
      </c>
      <c r="B138" s="49">
        <v>938</v>
      </c>
      <c r="C138" s="49" t="s">
        <v>1075</v>
      </c>
      <c r="D138" t="s">
        <v>1076</v>
      </c>
      <c r="E138" t="s">
        <v>1077</v>
      </c>
    </row>
    <row r="139" spans="1:6">
      <c r="A139">
        <v>132</v>
      </c>
      <c r="B139" s="49">
        <v>940</v>
      </c>
      <c r="C139" s="49" t="s">
        <v>1078</v>
      </c>
      <c r="D139" t="s">
        <v>1079</v>
      </c>
      <c r="E139" t="s">
        <v>1080</v>
      </c>
      <c r="F139" t="s">
        <v>1081</v>
      </c>
    </row>
    <row r="140" spans="1:6">
      <c r="A140">
        <v>133</v>
      </c>
      <c r="B140" s="49">
        <v>941</v>
      </c>
      <c r="C140" s="49" t="s">
        <v>1082</v>
      </c>
      <c r="D140" t="s">
        <v>1083</v>
      </c>
      <c r="E140" t="s">
        <v>1084</v>
      </c>
      <c r="F140" t="s">
        <v>1085</v>
      </c>
    </row>
    <row r="141" spans="1:6">
      <c r="A141">
        <v>134</v>
      </c>
      <c r="B141" s="49">
        <v>943</v>
      </c>
      <c r="C141" s="49" t="s">
        <v>1086</v>
      </c>
      <c r="D141" t="s">
        <v>1087</v>
      </c>
      <c r="E141" t="s">
        <v>1088</v>
      </c>
    </row>
    <row r="142" spans="1:6">
      <c r="A142">
        <v>135</v>
      </c>
      <c r="B142" s="49">
        <v>944</v>
      </c>
      <c r="C142" s="49" t="s">
        <v>1089</v>
      </c>
      <c r="D142" t="s">
        <v>1090</v>
      </c>
      <c r="E142" t="s">
        <v>1091</v>
      </c>
      <c r="F142" t="s">
        <v>1092</v>
      </c>
    </row>
    <row r="143" spans="1:6">
      <c r="A143">
        <v>136</v>
      </c>
      <c r="B143" s="49">
        <v>946</v>
      </c>
      <c r="C143" s="49" t="s">
        <v>1093</v>
      </c>
      <c r="D143" t="s">
        <v>1094</v>
      </c>
      <c r="E143" t="s">
        <v>1095</v>
      </c>
    </row>
    <row r="144" spans="1:6">
      <c r="A144">
        <v>137</v>
      </c>
      <c r="B144" s="49">
        <v>949</v>
      </c>
      <c r="C144" s="49" t="s">
        <v>1096</v>
      </c>
      <c r="D144" t="s">
        <v>1097</v>
      </c>
      <c r="E144" t="s">
        <v>1098</v>
      </c>
      <c r="F144" t="s">
        <v>1099</v>
      </c>
    </row>
    <row r="145" spans="1:6">
      <c r="A145">
        <v>138</v>
      </c>
      <c r="B145" s="49">
        <v>950</v>
      </c>
      <c r="C145" s="49" t="s">
        <v>1100</v>
      </c>
      <c r="D145" t="s">
        <v>1101</v>
      </c>
      <c r="E145" t="s">
        <v>1102</v>
      </c>
      <c r="F145" t="s">
        <v>1103</v>
      </c>
    </row>
    <row r="146" spans="1:6">
      <c r="A146">
        <v>139</v>
      </c>
      <c r="B146" s="49">
        <v>951</v>
      </c>
      <c r="C146" s="49" t="s">
        <v>1104</v>
      </c>
      <c r="D146" t="s">
        <v>1105</v>
      </c>
      <c r="E146" t="s">
        <v>1106</v>
      </c>
    </row>
    <row r="147" spans="1:6">
      <c r="A147">
        <v>140</v>
      </c>
      <c r="B147" s="49">
        <v>952</v>
      </c>
      <c r="C147" s="49" t="s">
        <v>1107</v>
      </c>
      <c r="D147" t="s">
        <v>1108</v>
      </c>
      <c r="E147" t="s">
        <v>1109</v>
      </c>
      <c r="F147" t="s">
        <v>1110</v>
      </c>
    </row>
    <row r="148" spans="1:6">
      <c r="A148">
        <v>141</v>
      </c>
      <c r="B148" s="49">
        <v>953</v>
      </c>
      <c r="C148" s="49" t="s">
        <v>1111</v>
      </c>
      <c r="D148" t="s">
        <v>1112</v>
      </c>
      <c r="E148" t="s">
        <v>1113</v>
      </c>
    </row>
    <row r="149" spans="1:6">
      <c r="A149">
        <v>142</v>
      </c>
      <c r="B149" s="49">
        <v>960</v>
      </c>
      <c r="C149" s="49" t="s">
        <v>1114</v>
      </c>
      <c r="D149" t="s">
        <v>1115</v>
      </c>
      <c r="E149" t="s">
        <v>1116</v>
      </c>
    </row>
    <row r="150" spans="1:6">
      <c r="A150">
        <v>143</v>
      </c>
      <c r="B150" s="49">
        <v>968</v>
      </c>
      <c r="C150" s="49" t="s">
        <v>1117</v>
      </c>
      <c r="D150" t="s">
        <v>1118</v>
      </c>
      <c r="E150" t="s">
        <v>1119</v>
      </c>
    </row>
    <row r="151" spans="1:6">
      <c r="A151">
        <v>144</v>
      </c>
      <c r="B151" s="49">
        <v>969</v>
      </c>
      <c r="C151" s="49" t="s">
        <v>1120</v>
      </c>
      <c r="D151" t="s">
        <v>1121</v>
      </c>
      <c r="E151" t="s">
        <v>1122</v>
      </c>
    </row>
    <row r="152" spans="1:6">
      <c r="A152">
        <v>145</v>
      </c>
      <c r="B152" s="49">
        <v>970</v>
      </c>
      <c r="C152" s="49" t="s">
        <v>1123</v>
      </c>
      <c r="D152" t="s">
        <v>1124</v>
      </c>
      <c r="E152" t="s">
        <v>1125</v>
      </c>
    </row>
    <row r="153" spans="1:6">
      <c r="A153">
        <v>146</v>
      </c>
      <c r="B153" s="49">
        <v>971</v>
      </c>
      <c r="C153" s="49" t="s">
        <v>1126</v>
      </c>
      <c r="D153" t="s">
        <v>1127</v>
      </c>
      <c r="E153" t="s">
        <v>1128</v>
      </c>
    </row>
    <row r="154" spans="1:6">
      <c r="A154">
        <v>147</v>
      </c>
      <c r="B154" s="49">
        <v>972</v>
      </c>
      <c r="C154" s="49" t="s">
        <v>1129</v>
      </c>
      <c r="D154" t="s">
        <v>1130</v>
      </c>
      <c r="E154" t="s">
        <v>1131</v>
      </c>
    </row>
    <row r="155" spans="1:6">
      <c r="A155">
        <v>148</v>
      </c>
      <c r="B155" s="49">
        <v>973</v>
      </c>
      <c r="C155" s="49" t="s">
        <v>1132</v>
      </c>
      <c r="D155" t="s">
        <v>1133</v>
      </c>
      <c r="E155" t="s">
        <v>1134</v>
      </c>
    </row>
    <row r="156" spans="1:6">
      <c r="A156">
        <v>149</v>
      </c>
      <c r="B156" s="49">
        <v>975</v>
      </c>
      <c r="C156" s="49" t="s">
        <v>1135</v>
      </c>
      <c r="D156" t="s">
        <v>1136</v>
      </c>
      <c r="E156" t="s">
        <v>1137</v>
      </c>
    </row>
    <row r="157" spans="1:6">
      <c r="A157">
        <v>150</v>
      </c>
      <c r="B157" s="49">
        <v>976</v>
      </c>
      <c r="C157" s="49" t="s">
        <v>1138</v>
      </c>
      <c r="D157" t="s">
        <v>1139</v>
      </c>
      <c r="E157" t="s">
        <v>1140</v>
      </c>
    </row>
    <row r="158" spans="1:6">
      <c r="A158">
        <v>151</v>
      </c>
      <c r="B158" s="49">
        <v>977</v>
      </c>
      <c r="C158" s="49" t="s">
        <v>1141</v>
      </c>
      <c r="D158" t="s">
        <v>1142</v>
      </c>
      <c r="E158" t="s">
        <v>1143</v>
      </c>
    </row>
    <row r="159" spans="1:6">
      <c r="A159">
        <v>152</v>
      </c>
      <c r="B159" s="49">
        <v>978</v>
      </c>
      <c r="C159" s="49" t="s">
        <v>1144</v>
      </c>
      <c r="D159" t="s">
        <v>1145</v>
      </c>
      <c r="E159" t="s">
        <v>1146</v>
      </c>
      <c r="F159" t="s">
        <v>1147</v>
      </c>
    </row>
    <row r="160" spans="1:6">
      <c r="A160">
        <v>153</v>
      </c>
      <c r="B160" s="49">
        <v>980</v>
      </c>
      <c r="C160" s="49" t="s">
        <v>1148</v>
      </c>
      <c r="D160" t="s">
        <v>1149</v>
      </c>
      <c r="E160" t="s">
        <v>1150</v>
      </c>
    </row>
    <row r="161" spans="1:6">
      <c r="A161">
        <v>154</v>
      </c>
      <c r="B161" s="49">
        <v>981</v>
      </c>
      <c r="C161" s="49" t="s">
        <v>1151</v>
      </c>
      <c r="D161" t="s">
        <v>1152</v>
      </c>
      <c r="E161" t="s">
        <v>1153</v>
      </c>
    </row>
    <row r="162" spans="1:6">
      <c r="A162">
        <v>155</v>
      </c>
      <c r="B162" s="49">
        <v>985</v>
      </c>
      <c r="C162" s="49" t="s">
        <v>1154</v>
      </c>
      <c r="D162" t="s">
        <v>1155</v>
      </c>
      <c r="E162" t="s">
        <v>1156</v>
      </c>
    </row>
    <row r="163" spans="1:6">
      <c r="A163">
        <v>156</v>
      </c>
      <c r="B163" s="49">
        <v>986</v>
      </c>
      <c r="C163" s="49" t="s">
        <v>1157</v>
      </c>
      <c r="D163" t="s">
        <v>1158</v>
      </c>
      <c r="E163" t="s">
        <v>1159</v>
      </c>
    </row>
    <row r="164" spans="1:6">
      <c r="A164">
        <v>157</v>
      </c>
      <c r="B164" s="49">
        <v>967</v>
      </c>
      <c r="C164" s="49" t="s">
        <v>1160</v>
      </c>
      <c r="D164" t="s">
        <v>1161</v>
      </c>
      <c r="E164" t="s">
        <v>1162</v>
      </c>
    </row>
    <row r="165" spans="1:6">
      <c r="A165">
        <v>158</v>
      </c>
      <c r="B165" s="49">
        <v>933</v>
      </c>
      <c r="C165" s="49" t="s">
        <v>1163</v>
      </c>
      <c r="D165" t="s">
        <v>1164</v>
      </c>
      <c r="E165" t="s">
        <v>1165</v>
      </c>
    </row>
    <row r="166" spans="1:6">
      <c r="A166">
        <v>159</v>
      </c>
      <c r="B166" s="49">
        <v>930</v>
      </c>
      <c r="C166" s="49" t="s">
        <v>1166</v>
      </c>
      <c r="D166" t="s">
        <v>1167</v>
      </c>
      <c r="E166" t="s">
        <v>1168</v>
      </c>
    </row>
    <row r="167" spans="1:6">
      <c r="A167">
        <v>160</v>
      </c>
      <c r="B167" s="49">
        <v>928</v>
      </c>
      <c r="C167" s="49" t="s">
        <v>1169</v>
      </c>
      <c r="D167" t="s">
        <v>1170</v>
      </c>
      <c r="E167" t="s">
        <v>1171</v>
      </c>
      <c r="F167" t="s">
        <v>987</v>
      </c>
    </row>
    <row r="168" spans="1:6">
      <c r="A168">
        <v>161</v>
      </c>
      <c r="B168" s="49">
        <v>926</v>
      </c>
      <c r="C168" s="49" t="s">
        <v>1172</v>
      </c>
      <c r="D168" t="s">
        <v>1170</v>
      </c>
      <c r="E168" t="s">
        <v>1171</v>
      </c>
    </row>
    <row r="169" spans="1:6">
      <c r="A169">
        <v>162</v>
      </c>
      <c r="B169" s="49">
        <v>925</v>
      </c>
      <c r="C169" s="49" t="s">
        <v>1173</v>
      </c>
      <c r="D169" t="s">
        <v>985</v>
      </c>
      <c r="E169" t="s">
        <v>986</v>
      </c>
    </row>
  </sheetData>
  <sheetProtection password="CC53" sheet="1"/>
  <hyperlinks>
    <hyperlink ref="A5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"/>
  <sheetViews>
    <sheetView showGridLines="0" view="pageBreakPreview" zoomScale="85" zoomScaleNormal="85" zoomScaleSheetLayoutView="85" zoomScalePageLayoutView="85" workbookViewId="0">
      <selection activeCell="C3" sqref="C3"/>
    </sheetView>
  </sheetViews>
  <sheetFormatPr defaultColWidth="8.7109375" defaultRowHeight="15"/>
  <cols>
    <col min="1" max="2" width="11.5703125" style="72" customWidth="1"/>
    <col min="3" max="3" width="86.85546875" style="73" customWidth="1"/>
    <col min="4" max="5" width="8.7109375" style="72" customWidth="1"/>
    <col min="6" max="16384" width="8.7109375" style="72"/>
  </cols>
  <sheetData>
    <row r="1" spans="1:3" ht="34.5" customHeight="1">
      <c r="A1" s="134" t="s">
        <v>17</v>
      </c>
      <c r="B1" s="135"/>
      <c r="C1" s="136"/>
    </row>
    <row r="3" spans="1:3" ht="30" customHeight="1">
      <c r="A3" s="71" t="s">
        <v>18</v>
      </c>
      <c r="B3" s="71" t="s">
        <v>19</v>
      </c>
      <c r="C3" s="60" t="s">
        <v>20</v>
      </c>
    </row>
    <row r="4" spans="1:3">
      <c r="A4" s="71" t="s">
        <v>21</v>
      </c>
      <c r="B4" s="71" t="s">
        <v>22</v>
      </c>
      <c r="C4" s="61" t="s">
        <v>23</v>
      </c>
    </row>
    <row r="5" spans="1:3">
      <c r="A5" s="71" t="s">
        <v>24</v>
      </c>
      <c r="B5" s="71" t="s">
        <v>25</v>
      </c>
      <c r="C5" s="61" t="s">
        <v>26</v>
      </c>
    </row>
    <row r="6" spans="1:3">
      <c r="A6" s="71" t="s">
        <v>27</v>
      </c>
      <c r="B6" s="71" t="s">
        <v>28</v>
      </c>
      <c r="C6" s="61" t="s">
        <v>29</v>
      </c>
    </row>
    <row r="7" spans="1:3" ht="30" customHeight="1">
      <c r="A7" s="71" t="s">
        <v>30</v>
      </c>
      <c r="B7" s="71" t="s">
        <v>31</v>
      </c>
      <c r="C7" s="60" t="s">
        <v>32</v>
      </c>
    </row>
    <row r="8" spans="1:3" ht="73.5" customHeight="1">
      <c r="A8" s="71" t="s">
        <v>33</v>
      </c>
      <c r="B8" s="71" t="s">
        <v>34</v>
      </c>
      <c r="C8" s="60" t="s">
        <v>35</v>
      </c>
    </row>
  </sheetData>
  <sheetProtection password="CC53" sheet="1"/>
  <mergeCells count="1">
    <mergeCell ref="A1:C1"/>
  </mergeCells>
  <pageMargins left="0.31496062992125978" right="0.31496062992125978" top="0.55118110236220474" bottom="0.35433070866141742" header="0.31496062992125978" footer="0.31496062992125978"/>
  <pageSetup paperSize="9" scale="88" fitToHeight="0" orientation="portrait" r:id="rId1"/>
  <headerFooter>
    <oddHeader>&amp;R&amp;"Times New Roman,курсив"Отчет о финансовом обеспечении программы развития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9"/>
  <sheetViews>
    <sheetView topLeftCell="A49" workbookViewId="0">
      <selection activeCell="A73" sqref="A73"/>
    </sheetView>
  </sheetViews>
  <sheetFormatPr defaultRowHeight="15"/>
  <cols>
    <col min="2" max="2" width="50.85546875" customWidth="1"/>
  </cols>
  <sheetData>
    <row r="1" spans="1:2">
      <c r="A1" s="1">
        <v>200</v>
      </c>
      <c r="B1" s="2" t="s">
        <v>36</v>
      </c>
    </row>
    <row r="2" spans="1:2">
      <c r="A2" s="1">
        <v>210</v>
      </c>
      <c r="B2" s="2" t="s">
        <v>37</v>
      </c>
    </row>
    <row r="3" spans="1:2">
      <c r="A3" s="1">
        <v>211</v>
      </c>
      <c r="B3" s="2" t="s">
        <v>38</v>
      </c>
    </row>
    <row r="4" spans="1:2">
      <c r="A4" s="1">
        <v>212</v>
      </c>
      <c r="B4" s="2" t="s">
        <v>39</v>
      </c>
    </row>
    <row r="5" spans="1:2">
      <c r="A5" s="1">
        <v>213</v>
      </c>
      <c r="B5" s="2" t="s">
        <v>40</v>
      </c>
    </row>
    <row r="6" spans="1:2">
      <c r="A6" s="1">
        <v>214</v>
      </c>
      <c r="B6" s="2" t="s">
        <v>41</v>
      </c>
    </row>
    <row r="7" spans="1:2">
      <c r="A7" s="1">
        <v>220</v>
      </c>
      <c r="B7" s="2" t="s">
        <v>42</v>
      </c>
    </row>
    <row r="8" spans="1:2">
      <c r="A8" s="1">
        <v>221</v>
      </c>
      <c r="B8" s="2" t="s">
        <v>43</v>
      </c>
    </row>
    <row r="9" spans="1:2">
      <c r="A9" s="1">
        <v>222</v>
      </c>
      <c r="B9" s="2" t="s">
        <v>44</v>
      </c>
    </row>
    <row r="10" spans="1:2">
      <c r="A10" s="1">
        <v>223</v>
      </c>
      <c r="B10" s="2" t="s">
        <v>45</v>
      </c>
    </row>
    <row r="11" spans="1:2" ht="33.75" customHeight="1">
      <c r="A11" s="1">
        <v>224</v>
      </c>
      <c r="B11" s="2" t="s">
        <v>46</v>
      </c>
    </row>
    <row r="12" spans="1:2">
      <c r="A12" s="1">
        <v>225</v>
      </c>
      <c r="B12" s="2" t="s">
        <v>47</v>
      </c>
    </row>
    <row r="13" spans="1:2">
      <c r="A13" s="1">
        <v>226</v>
      </c>
      <c r="B13" s="2" t="s">
        <v>48</v>
      </c>
    </row>
    <row r="14" spans="1:2">
      <c r="A14" s="1">
        <v>227</v>
      </c>
      <c r="B14" s="2" t="s">
        <v>49</v>
      </c>
    </row>
    <row r="15" spans="1:2">
      <c r="A15" s="1">
        <v>228</v>
      </c>
      <c r="B15" s="2" t="s">
        <v>50</v>
      </c>
    </row>
    <row r="16" spans="1:2" ht="22.5" customHeight="1">
      <c r="A16" s="1">
        <v>229</v>
      </c>
      <c r="B16" s="2" t="s">
        <v>51</v>
      </c>
    </row>
    <row r="17" spans="1:2">
      <c r="A17" s="1">
        <v>230</v>
      </c>
      <c r="B17" s="2" t="s">
        <v>52</v>
      </c>
    </row>
    <row r="18" spans="1:2">
      <c r="A18" s="1">
        <v>231</v>
      </c>
      <c r="B18" s="2" t="s">
        <v>53</v>
      </c>
    </row>
    <row r="19" spans="1:2">
      <c r="A19" s="1">
        <v>232</v>
      </c>
      <c r="B19" s="2" t="s">
        <v>54</v>
      </c>
    </row>
    <row r="20" spans="1:2">
      <c r="A20" s="1">
        <v>233</v>
      </c>
      <c r="B20" s="2" t="s">
        <v>55</v>
      </c>
    </row>
    <row r="21" spans="1:2">
      <c r="A21" s="1">
        <v>234</v>
      </c>
      <c r="B21" s="2" t="s">
        <v>56</v>
      </c>
    </row>
    <row r="22" spans="1:2">
      <c r="A22" s="1">
        <v>240</v>
      </c>
      <c r="B22" s="2" t="s">
        <v>57</v>
      </c>
    </row>
    <row r="23" spans="1:2" ht="22.5" customHeight="1">
      <c r="A23" s="1">
        <v>241</v>
      </c>
      <c r="B23" s="2" t="s">
        <v>58</v>
      </c>
    </row>
    <row r="24" spans="1:2" ht="22.5" customHeight="1">
      <c r="A24" s="1">
        <v>242</v>
      </c>
      <c r="B24" s="2" t="s">
        <v>59</v>
      </c>
    </row>
    <row r="25" spans="1:2" ht="33.75" customHeight="1">
      <c r="A25" s="1">
        <v>243</v>
      </c>
      <c r="B25" s="2" t="s">
        <v>60</v>
      </c>
    </row>
    <row r="26" spans="1:2" ht="22.5" customHeight="1">
      <c r="A26" s="1">
        <v>244</v>
      </c>
      <c r="B26" s="2" t="s">
        <v>61</v>
      </c>
    </row>
    <row r="27" spans="1:2" ht="33.75" customHeight="1">
      <c r="A27" s="1">
        <v>245</v>
      </c>
      <c r="B27" s="2" t="s">
        <v>62</v>
      </c>
    </row>
    <row r="28" spans="1:2" ht="33.75" customHeight="1">
      <c r="A28" s="1">
        <v>246</v>
      </c>
      <c r="B28" s="2" t="s">
        <v>63</v>
      </c>
    </row>
    <row r="29" spans="1:2" ht="22.5" customHeight="1">
      <c r="A29" s="1">
        <v>247</v>
      </c>
      <c r="B29" s="2" t="s">
        <v>64</v>
      </c>
    </row>
    <row r="30" spans="1:2" ht="33.75" customHeight="1">
      <c r="A30" s="1">
        <v>248</v>
      </c>
      <c r="B30" s="2" t="s">
        <v>65</v>
      </c>
    </row>
    <row r="31" spans="1:2" ht="22.5" customHeight="1">
      <c r="A31" s="1">
        <v>249</v>
      </c>
      <c r="B31" s="2" t="s">
        <v>66</v>
      </c>
    </row>
    <row r="32" spans="1:2" ht="33.75" customHeight="1">
      <c r="A32" s="1" t="s">
        <v>67</v>
      </c>
      <c r="B32" s="2" t="s">
        <v>68</v>
      </c>
    </row>
    <row r="33" spans="1:2" ht="33.75" customHeight="1">
      <c r="A33" s="1" t="s">
        <v>69</v>
      </c>
      <c r="B33" s="2" t="s">
        <v>70</v>
      </c>
    </row>
    <row r="34" spans="1:2">
      <c r="A34" s="1">
        <v>250</v>
      </c>
      <c r="B34" s="2" t="s">
        <v>71</v>
      </c>
    </row>
    <row r="35" spans="1:2" ht="22.5" customHeight="1">
      <c r="A35" s="1">
        <v>251</v>
      </c>
      <c r="B35" s="2" t="s">
        <v>72</v>
      </c>
    </row>
    <row r="36" spans="1:2" ht="22.5" customHeight="1">
      <c r="A36" s="1">
        <v>252</v>
      </c>
      <c r="B36" s="2" t="s">
        <v>73</v>
      </c>
    </row>
    <row r="37" spans="1:2" ht="22.5" customHeight="1">
      <c r="A37" s="1">
        <v>253</v>
      </c>
      <c r="B37" s="2" t="s">
        <v>74</v>
      </c>
    </row>
    <row r="38" spans="1:2" ht="22.5" customHeight="1">
      <c r="A38" s="1">
        <v>254</v>
      </c>
      <c r="B38" s="2" t="s">
        <v>75</v>
      </c>
    </row>
    <row r="39" spans="1:2" ht="22.5" customHeight="1">
      <c r="A39" s="1">
        <v>255</v>
      </c>
      <c r="B39" s="2" t="s">
        <v>76</v>
      </c>
    </row>
    <row r="40" spans="1:2" ht="22.5" customHeight="1">
      <c r="A40" s="1">
        <v>256</v>
      </c>
      <c r="B40" s="2" t="s">
        <v>77</v>
      </c>
    </row>
    <row r="41" spans="1:2">
      <c r="A41" s="1">
        <v>260</v>
      </c>
      <c r="B41" s="2" t="s">
        <v>78</v>
      </c>
    </row>
    <row r="42" spans="1:2" ht="22.5" customHeight="1">
      <c r="A42" s="1">
        <v>261</v>
      </c>
      <c r="B42" s="2" t="s">
        <v>79</v>
      </c>
    </row>
    <row r="43" spans="1:2">
      <c r="A43" s="1">
        <v>262</v>
      </c>
      <c r="B43" s="2" t="s">
        <v>80</v>
      </c>
    </row>
    <row r="44" spans="1:2" ht="22.5" customHeight="1">
      <c r="A44" s="1">
        <v>263</v>
      </c>
      <c r="B44" s="2" t="s">
        <v>81</v>
      </c>
    </row>
    <row r="45" spans="1:2" ht="22.5" customHeight="1">
      <c r="A45" s="1">
        <v>264</v>
      </c>
      <c r="B45" s="2" t="s">
        <v>82</v>
      </c>
    </row>
    <row r="46" spans="1:2" ht="33.75" customHeight="1">
      <c r="A46" s="1">
        <v>265</v>
      </c>
      <c r="B46" s="2" t="s">
        <v>83</v>
      </c>
    </row>
    <row r="47" spans="1:2" ht="22.5" customHeight="1">
      <c r="A47" s="1">
        <v>266</v>
      </c>
      <c r="B47" s="2" t="s">
        <v>84</v>
      </c>
    </row>
    <row r="48" spans="1:2">
      <c r="A48" s="1">
        <v>267</v>
      </c>
      <c r="B48" s="2" t="s">
        <v>85</v>
      </c>
    </row>
    <row r="49" spans="1:2">
      <c r="A49" s="1">
        <v>270</v>
      </c>
      <c r="B49" s="2" t="s">
        <v>86</v>
      </c>
    </row>
    <row r="50" spans="1:2">
      <c r="A50" s="1">
        <v>271</v>
      </c>
      <c r="B50" s="2" t="s">
        <v>87</v>
      </c>
    </row>
    <row r="51" spans="1:2">
      <c r="A51" s="1">
        <v>272</v>
      </c>
      <c r="B51" s="2" t="s">
        <v>88</v>
      </c>
    </row>
    <row r="52" spans="1:2">
      <c r="A52" s="1">
        <v>273</v>
      </c>
      <c r="B52" s="2" t="s">
        <v>89</v>
      </c>
    </row>
    <row r="53" spans="1:2">
      <c r="A53" s="1">
        <v>274</v>
      </c>
      <c r="B53" s="2" t="s">
        <v>90</v>
      </c>
    </row>
    <row r="54" spans="1:2" ht="22.5" customHeight="1">
      <c r="A54" s="1">
        <v>280</v>
      </c>
      <c r="B54" s="2" t="s">
        <v>91</v>
      </c>
    </row>
    <row r="55" spans="1:2" ht="22.5" customHeight="1">
      <c r="A55" s="1">
        <v>281</v>
      </c>
      <c r="B55" s="2" t="s">
        <v>92</v>
      </c>
    </row>
    <row r="56" spans="1:2" ht="22.5" customHeight="1">
      <c r="A56" s="1">
        <v>282</v>
      </c>
      <c r="B56" s="2" t="s">
        <v>93</v>
      </c>
    </row>
    <row r="57" spans="1:2" ht="33.75" customHeight="1">
      <c r="A57" s="1">
        <v>283</v>
      </c>
      <c r="B57" s="2" t="s">
        <v>94</v>
      </c>
    </row>
    <row r="58" spans="1:2" ht="22.5" customHeight="1">
      <c r="A58" s="1">
        <v>284</v>
      </c>
      <c r="B58" s="2" t="s">
        <v>95</v>
      </c>
    </row>
    <row r="59" spans="1:2" ht="33.75" customHeight="1">
      <c r="A59" s="1">
        <v>285</v>
      </c>
      <c r="B59" s="2" t="s">
        <v>96</v>
      </c>
    </row>
    <row r="60" spans="1:2" ht="33.75" customHeight="1">
      <c r="A60" s="1">
        <v>286</v>
      </c>
      <c r="B60" s="2" t="s">
        <v>97</v>
      </c>
    </row>
    <row r="61" spans="1:2">
      <c r="A61" s="1">
        <v>290</v>
      </c>
      <c r="B61" s="2" t="s">
        <v>98</v>
      </c>
    </row>
    <row r="62" spans="1:2">
      <c r="A62" s="1">
        <v>291</v>
      </c>
      <c r="B62" s="2" t="s">
        <v>99</v>
      </c>
    </row>
    <row r="63" spans="1:2" ht="22.5" customHeight="1">
      <c r="A63" s="1">
        <v>292</v>
      </c>
      <c r="B63" s="2" t="s">
        <v>100</v>
      </c>
    </row>
    <row r="64" spans="1:2" ht="22.5" customHeight="1">
      <c r="A64" s="1">
        <v>293</v>
      </c>
      <c r="B64" s="2" t="s">
        <v>101</v>
      </c>
    </row>
    <row r="65" spans="1:2">
      <c r="A65" s="1">
        <v>294</v>
      </c>
      <c r="B65" s="2" t="s">
        <v>102</v>
      </c>
    </row>
    <row r="66" spans="1:2">
      <c r="A66" s="1">
        <v>295</v>
      </c>
      <c r="B66" s="2" t="s">
        <v>103</v>
      </c>
    </row>
    <row r="67" spans="1:2">
      <c r="A67" s="1">
        <v>296</v>
      </c>
      <c r="B67" s="2" t="s">
        <v>104</v>
      </c>
    </row>
    <row r="68" spans="1:2">
      <c r="A68" s="1">
        <v>297</v>
      </c>
      <c r="B68" s="2" t="s">
        <v>105</v>
      </c>
    </row>
    <row r="69" spans="1:2">
      <c r="A69" s="1">
        <v>298</v>
      </c>
      <c r="B69" s="2" t="s">
        <v>106</v>
      </c>
    </row>
    <row r="70" spans="1:2">
      <c r="A70" s="1">
        <v>299</v>
      </c>
      <c r="B70" s="2" t="s">
        <v>107</v>
      </c>
    </row>
    <row r="71" spans="1:2" ht="22.5" customHeight="1">
      <c r="A71" s="1" t="s">
        <v>108</v>
      </c>
      <c r="B71" s="2" t="s">
        <v>109</v>
      </c>
    </row>
    <row r="72" spans="1:2">
      <c r="A72" s="1">
        <v>300</v>
      </c>
      <c r="B72" s="2" t="s">
        <v>110</v>
      </c>
    </row>
    <row r="73" spans="1:2">
      <c r="A73" s="1">
        <v>310</v>
      </c>
      <c r="B73" s="2" t="s">
        <v>111</v>
      </c>
    </row>
    <row r="74" spans="1:2">
      <c r="A74" s="1">
        <v>320</v>
      </c>
      <c r="B74" s="2" t="s">
        <v>112</v>
      </c>
    </row>
    <row r="75" spans="1:2">
      <c r="A75" s="1">
        <v>330</v>
      </c>
      <c r="B75" s="2" t="s">
        <v>113</v>
      </c>
    </row>
    <row r="76" spans="1:2">
      <c r="A76" s="1">
        <v>340</v>
      </c>
      <c r="B76" s="2" t="s">
        <v>114</v>
      </c>
    </row>
    <row r="77" spans="1:2" ht="22.5" customHeight="1">
      <c r="A77" s="1">
        <v>341</v>
      </c>
      <c r="B77" s="2" t="s">
        <v>115</v>
      </c>
    </row>
    <row r="78" spans="1:2">
      <c r="A78" s="1">
        <v>342</v>
      </c>
      <c r="B78" s="2" t="s">
        <v>116</v>
      </c>
    </row>
    <row r="79" spans="1:2">
      <c r="A79" s="1">
        <v>343</v>
      </c>
      <c r="B79" s="2" t="s">
        <v>117</v>
      </c>
    </row>
    <row r="80" spans="1:2">
      <c r="A80" s="1">
        <v>344</v>
      </c>
      <c r="B80" s="2" t="s">
        <v>118</v>
      </c>
    </row>
    <row r="81" spans="1:2">
      <c r="A81" s="1">
        <v>345</v>
      </c>
      <c r="B81" s="2" t="s">
        <v>119</v>
      </c>
    </row>
    <row r="82" spans="1:2">
      <c r="A82" s="1">
        <v>346</v>
      </c>
      <c r="B82" s="2" t="s">
        <v>120</v>
      </c>
    </row>
    <row r="83" spans="1:2" ht="22.5" customHeight="1">
      <c r="A83" s="1">
        <v>347</v>
      </c>
      <c r="B83" s="2" t="s">
        <v>121</v>
      </c>
    </row>
    <row r="84" spans="1:2" ht="22.5" customHeight="1">
      <c r="A84" s="1">
        <v>349</v>
      </c>
      <c r="B84" s="2" t="s">
        <v>122</v>
      </c>
    </row>
    <row r="85" spans="1:2">
      <c r="A85" s="1">
        <v>350</v>
      </c>
      <c r="B85" s="2" t="s">
        <v>123</v>
      </c>
    </row>
    <row r="86" spans="1:2">
      <c r="A86" s="1">
        <v>351</v>
      </c>
      <c r="B86" s="2" t="s">
        <v>124</v>
      </c>
    </row>
    <row r="87" spans="1:2" ht="33.75" customHeight="1">
      <c r="A87" s="1">
        <v>352</v>
      </c>
      <c r="B87" s="2" t="s">
        <v>125</v>
      </c>
    </row>
    <row r="88" spans="1:2" ht="33.75" customHeight="1">
      <c r="A88" s="1">
        <v>353</v>
      </c>
      <c r="B88" s="2" t="s">
        <v>126</v>
      </c>
    </row>
    <row r="89" spans="1:2">
      <c r="A89" s="1">
        <v>360</v>
      </c>
      <c r="B89" s="2" t="s">
        <v>127</v>
      </c>
    </row>
  </sheetData>
  <sheetProtection password="CC53" sheet="1"/>
  <hyperlinks>
    <hyperlink ref="A1" r:id="rId1" location="block_1010" display="https://base.garant.ru/71835192/794717a23053a7f2fc18d9c05c1440ae/ - block_1010"/>
    <hyperlink ref="A2" r:id="rId2" location="block_10101" display="https://base.garant.ru/71835192/794717a23053a7f2fc18d9c05c1440ae/ - block_10101"/>
    <hyperlink ref="A3" r:id="rId3" location="block_11011" display="https://base.garant.ru/71835192/794717a23053a7f2fc18d9c05c1440ae/ - block_11011"/>
    <hyperlink ref="A4" r:id="rId4" location="block_11012" display="https://base.garant.ru/71835192/794717a23053a7f2fc18d9c05c1440ae/ - block_11012"/>
    <hyperlink ref="A5" r:id="rId5" location="block_11013" display="https://base.garant.ru/71835192/794717a23053a7f2fc18d9c05c1440ae/ - block_11013"/>
    <hyperlink ref="A6" r:id="rId6" location="block_11014" display="https://base.garant.ru/71835192/794717a23053a7f2fc18d9c05c1440ae/ - block_11014"/>
    <hyperlink ref="A7" r:id="rId7" location="block_10102" display="https://base.garant.ru/71835192/794717a23053a7f2fc18d9c05c1440ae/ - block_10102"/>
    <hyperlink ref="A8" r:id="rId8" location="block_11021" display="https://base.garant.ru/71835192/794717a23053a7f2fc18d9c05c1440ae/ - block_11021"/>
    <hyperlink ref="A9" r:id="rId9" location="block_11022" display="https://base.garant.ru/71835192/794717a23053a7f2fc18d9c05c1440ae/ - block_11022"/>
    <hyperlink ref="A10" r:id="rId10" location="block_11023" display="https://base.garant.ru/71835192/794717a23053a7f2fc18d9c05c1440ae/ - block_11023"/>
    <hyperlink ref="A11" r:id="rId11" location="block_11024" display="https://base.garant.ru/71835192/794717a23053a7f2fc18d9c05c1440ae/ - block_11024"/>
    <hyperlink ref="A12" r:id="rId12" location="block_11025" display="https://base.garant.ru/71835192/794717a23053a7f2fc18d9c05c1440ae/ - block_11025"/>
    <hyperlink ref="A13" r:id="rId13" location="block_11026" display="https://base.garant.ru/71835192/794717a23053a7f2fc18d9c05c1440ae/ - block_11026"/>
    <hyperlink ref="A14" r:id="rId14" location="block_11027" display="https://base.garant.ru/71835192/794717a23053a7f2fc18d9c05c1440ae/ - block_11027"/>
    <hyperlink ref="A15" r:id="rId15" location="block_11028" display="https://base.garant.ru/71835192/794717a23053a7f2fc18d9c05c1440ae/ - block_11028"/>
    <hyperlink ref="A16" r:id="rId16" location="block_11029" display="https://base.garant.ru/71835192/794717a23053a7f2fc18d9c05c1440ae/ - block_11029"/>
    <hyperlink ref="A17" r:id="rId17" location="block_1103" display="https://base.garant.ru/71835192/794717a23053a7f2fc18d9c05c1440ae/ - block_1103"/>
    <hyperlink ref="A18" r:id="rId18" location="block_11031" display="https://base.garant.ru/71835192/794717a23053a7f2fc18d9c05c1440ae/ - block_11031"/>
    <hyperlink ref="A19" r:id="rId19" location="block_11032" display="https://base.garant.ru/71835192/794717a23053a7f2fc18d9c05c1440ae/ - block_11032"/>
    <hyperlink ref="A20" r:id="rId20" location="block_11033" display="https://base.garant.ru/71835192/794717a23053a7f2fc18d9c05c1440ae/ - block_11033"/>
    <hyperlink ref="A21" r:id="rId21" location="block_110034" display="https://base.garant.ru/71835192/794717a23053a7f2fc18d9c05c1440ae/ - block_110034"/>
    <hyperlink ref="A22" r:id="rId22" location="block_1104" display="https://base.garant.ru/71835192/794717a23053a7f2fc18d9c05c1440ae/ - block_1104"/>
    <hyperlink ref="A23" r:id="rId23" location="block_11041" display="https://base.garant.ru/71835192/794717a23053a7f2fc18d9c05c1440ae/ - block_11041"/>
    <hyperlink ref="A24" r:id="rId24" location="block_11042" display="https://base.garant.ru/71835192/794717a23053a7f2fc18d9c05c1440ae/ - block_11042"/>
    <hyperlink ref="A25" r:id="rId25" location="block_11043" display="https://base.garant.ru/71835192/794717a23053a7f2fc18d9c05c1440ae/ - block_11043"/>
    <hyperlink ref="A26" r:id="rId26" location="block_11044" display="https://base.garant.ru/71835192/794717a23053a7f2fc18d9c05c1440ae/ - block_11044"/>
    <hyperlink ref="A27" r:id="rId27" location="block_11045" display="https://base.garant.ru/71835192/794717a23053a7f2fc18d9c05c1440ae/ - block_11045"/>
    <hyperlink ref="A28" r:id="rId28" location="block_11046" display="https://base.garant.ru/71835192/794717a23053a7f2fc18d9c05c1440ae/ - block_11046"/>
    <hyperlink ref="A29" r:id="rId29" location="block_11047" display="https://base.garant.ru/71835192/794717a23053a7f2fc18d9c05c1440ae/ - block_11047"/>
    <hyperlink ref="A30" r:id="rId30" location="block_11048" display="https://base.garant.ru/71835192/794717a23053a7f2fc18d9c05c1440ae/ - block_11048"/>
    <hyperlink ref="A31" r:id="rId31" location="block_11049" display="https://base.garant.ru/71835192/794717a23053a7f2fc18d9c05c1440ae/ - block_11049"/>
    <hyperlink ref="A32" r:id="rId32" location="block_110410" display="https://base.garant.ru/71835192/794717a23053a7f2fc18d9c05c1440ae/ - block_110410"/>
    <hyperlink ref="A33" r:id="rId33" location="block_110411" display="https://base.garant.ru/71835192/794717a23053a7f2fc18d9c05c1440ae/ - block_110411"/>
    <hyperlink ref="A34" r:id="rId34" location="block_1105" display="https://base.garant.ru/71835192/794717a23053a7f2fc18d9c05c1440ae/ - block_1105"/>
    <hyperlink ref="A35" r:id="rId35" location="block_11051" display="https://base.garant.ru/71835192/794717a23053a7f2fc18d9c05c1440ae/ - block_11051"/>
    <hyperlink ref="A36" r:id="rId36" location="block_11052" display="https://base.garant.ru/71835192/794717a23053a7f2fc18d9c05c1440ae/ - block_11052"/>
    <hyperlink ref="A37" r:id="rId37" location="block_11053" display="https://base.garant.ru/71835192/794717a23053a7f2fc18d9c05c1440ae/ - block_11053"/>
    <hyperlink ref="A38" r:id="rId38" location="block_11054" display="https://base.garant.ru/71835192/794717a23053a7f2fc18d9c05c1440ae/ - block_11054"/>
    <hyperlink ref="A39" r:id="rId39" location="block_11055" display="https://base.garant.ru/71835192/794717a23053a7f2fc18d9c05c1440ae/ - block_11055"/>
    <hyperlink ref="A40" r:id="rId40" location="block_11056" display="https://base.garant.ru/71835192/794717a23053a7f2fc18d9c05c1440ae/ - block_11056"/>
    <hyperlink ref="A41" r:id="rId41" location="block_1106" display="https://base.garant.ru/71835192/794717a23053a7f2fc18d9c05c1440ae/ - block_1106"/>
    <hyperlink ref="A42" r:id="rId42" location="block_11061" display="https://base.garant.ru/71835192/794717a23053a7f2fc18d9c05c1440ae/ - block_11061"/>
    <hyperlink ref="A43" r:id="rId43" location="block_11062" display="https://base.garant.ru/71835192/794717a23053a7f2fc18d9c05c1440ae/ - block_11062"/>
    <hyperlink ref="A44" r:id="rId44" location="block_11063" display="https://base.garant.ru/71835192/794717a23053a7f2fc18d9c05c1440ae/ - block_11063"/>
    <hyperlink ref="A45" r:id="rId45" location="block_11064" display="https://base.garant.ru/71835192/794717a23053a7f2fc18d9c05c1440ae/ - block_11064"/>
    <hyperlink ref="A46" r:id="rId46" location="block_11065" display="https://base.garant.ru/71835192/794717a23053a7f2fc18d9c05c1440ae/ - block_11065"/>
    <hyperlink ref="A47" r:id="rId47" location="block_11066" display="https://base.garant.ru/71835192/794717a23053a7f2fc18d9c05c1440ae/ - block_11066"/>
    <hyperlink ref="A48" r:id="rId48" location="block_11067" display="https://base.garant.ru/71835192/794717a23053a7f2fc18d9c05c1440ae/ - block_11067"/>
    <hyperlink ref="A49" r:id="rId49" location="block_1107" display="https://base.garant.ru/71835192/794717a23053a7f2fc18d9c05c1440ae/ - block_1107"/>
    <hyperlink ref="A50" r:id="rId50" location="block_11071" display="https://base.garant.ru/71835192/794717a23053a7f2fc18d9c05c1440ae/ - block_11071"/>
    <hyperlink ref="A51" r:id="rId51" location="block_11072" display="https://base.garant.ru/71835192/794717a23053a7f2fc18d9c05c1440ae/ - block_11072"/>
    <hyperlink ref="A52" r:id="rId52" location="block_11073" display="https://base.garant.ru/71835192/794717a23053a7f2fc18d9c05c1440ae/ - block_11073"/>
    <hyperlink ref="A53" r:id="rId53" location="block_11074" display="https://base.garant.ru/71835192/794717a23053a7f2fc18d9c05c1440ae/ - block_11074"/>
    <hyperlink ref="A54" r:id="rId54" location="block_1108" display="https://base.garant.ru/71835192/794717a23053a7f2fc18d9c05c1440ae/ - block_1108"/>
    <hyperlink ref="A55" r:id="rId55" location="block_11081" display="https://base.garant.ru/71835192/794717a23053a7f2fc18d9c05c1440ae/ - block_11081"/>
    <hyperlink ref="A56" r:id="rId56" location="block_11082" display="https://base.garant.ru/71835192/794717a23053a7f2fc18d9c05c1440ae/ - block_11082"/>
    <hyperlink ref="A57" r:id="rId57" location="block_11083" display="https://base.garant.ru/71835192/794717a23053a7f2fc18d9c05c1440ae/ - block_11083"/>
    <hyperlink ref="A58" r:id="rId58" location="block_11084" display="https://base.garant.ru/71835192/794717a23053a7f2fc18d9c05c1440ae/ - block_11084"/>
    <hyperlink ref="A59" r:id="rId59" location="block_11085" display="https://base.garant.ru/71835192/794717a23053a7f2fc18d9c05c1440ae/ - block_11085"/>
    <hyperlink ref="A60" r:id="rId60" location="block_11086" display="https://base.garant.ru/71835192/794717a23053a7f2fc18d9c05c1440ae/ - block_11086"/>
    <hyperlink ref="A61" r:id="rId61" location="block_1109" display="https://base.garant.ru/71835192/794717a23053a7f2fc18d9c05c1440ae/ - block_1109"/>
    <hyperlink ref="A62" r:id="rId62" location="block_11091" display="https://base.garant.ru/71835192/794717a23053a7f2fc18d9c05c1440ae/ - block_11091"/>
    <hyperlink ref="A63" r:id="rId63" location="block_11092" display="https://base.garant.ru/71835192/794717a23053a7f2fc18d9c05c1440ae/ - block_11092"/>
    <hyperlink ref="A64" r:id="rId64" location="block_11093" display="https://base.garant.ru/71835192/794717a23053a7f2fc18d9c05c1440ae/ - block_11093"/>
    <hyperlink ref="A65" r:id="rId65" location="block_11094" display="https://base.garant.ru/71835192/794717a23053a7f2fc18d9c05c1440ae/ - block_11094"/>
    <hyperlink ref="A66" r:id="rId66" location="block_11095" display="https://base.garant.ru/71835192/794717a23053a7f2fc18d9c05c1440ae/ - block_11095"/>
    <hyperlink ref="A67" r:id="rId67" location="block_11096" display="https://base.garant.ru/71835192/794717a23053a7f2fc18d9c05c1440ae/ - block_11096"/>
    <hyperlink ref="A68" r:id="rId68" location="block_11097" display="https://base.garant.ru/71835192/794717a23053a7f2fc18d9c05c1440ae/ - block_11097"/>
    <hyperlink ref="A69" r:id="rId69" location="block_11098" display="https://base.garant.ru/71835192/794717a23053a7f2fc18d9c05c1440ae/ - block_11098"/>
    <hyperlink ref="A70" r:id="rId70" location="block_11099" display="https://base.garant.ru/71835192/794717a23053a7f2fc18d9c05c1440ae/ - block_11099"/>
    <hyperlink ref="A71" r:id="rId71" location="block_110910" display="https://base.garant.ru/71835192/794717a23053a7f2fc18d9c05c1440ae/ - block_110910"/>
    <hyperlink ref="A72" r:id="rId72" location="block_1011" display="https://base.garant.ru/71835192/794717a23053a7f2fc18d9c05c1440ae/ - block_1011"/>
    <hyperlink ref="A73" r:id="rId73" location="block_1111" display="https://base.garant.ru/71835192/794717a23053a7f2fc18d9c05c1440ae/ - block_1111"/>
    <hyperlink ref="A74" r:id="rId74" location="block_1112" display="https://base.garant.ru/71835192/794717a23053a7f2fc18d9c05c1440ae/ - block_1112"/>
    <hyperlink ref="A75" r:id="rId75" location="block_1113" display="https://base.garant.ru/71835192/794717a23053a7f2fc18d9c05c1440ae/ - block_1113"/>
    <hyperlink ref="A76" r:id="rId76" location="block_1114" display="https://base.garant.ru/71835192/794717a23053a7f2fc18d9c05c1440ae/ - block_1114"/>
    <hyperlink ref="A77" r:id="rId77" location="block_11141" display="https://base.garant.ru/71835192/794717a23053a7f2fc18d9c05c1440ae/ - block_11141"/>
    <hyperlink ref="A78" r:id="rId78" location="block_11142" display="https://base.garant.ru/71835192/794717a23053a7f2fc18d9c05c1440ae/ - block_11142"/>
    <hyperlink ref="A79" r:id="rId79" location="block_11143" display="https://base.garant.ru/71835192/794717a23053a7f2fc18d9c05c1440ae/ - block_11143"/>
    <hyperlink ref="A80" r:id="rId80" location="block_11144" display="https://base.garant.ru/71835192/794717a23053a7f2fc18d9c05c1440ae/ - block_11144"/>
    <hyperlink ref="A81" r:id="rId81" location="block_11145" display="https://base.garant.ru/71835192/794717a23053a7f2fc18d9c05c1440ae/ - block_11145"/>
    <hyperlink ref="A82" r:id="rId82" location="block_11146" display="https://base.garant.ru/71835192/794717a23053a7f2fc18d9c05c1440ae/ - block_11146"/>
    <hyperlink ref="A83" r:id="rId83" location="block_11147" display="https://base.garant.ru/71835192/794717a23053a7f2fc18d9c05c1440ae/ - block_11147"/>
    <hyperlink ref="A84" r:id="rId84" location="block_11148" display="https://base.garant.ru/71835192/794717a23053a7f2fc18d9c05c1440ae/ - block_11148"/>
    <hyperlink ref="A85" r:id="rId85" location="block_1115" display="https://base.garant.ru/71835192/794717a23053a7f2fc18d9c05c1440ae/ - block_1115"/>
    <hyperlink ref="A86" r:id="rId86" location="block_11151" display="https://base.garant.ru/71835192/794717a23053a7f2fc18d9c05c1440ae/ - block_11151"/>
    <hyperlink ref="A87" r:id="rId87" location="block_11152" display="https://base.garant.ru/71835192/794717a23053a7f2fc18d9c05c1440ae/ - block_11152"/>
    <hyperlink ref="A88" r:id="rId88" location="block_11153" display="https://base.garant.ru/71835192/794717a23053a7f2fc18d9c05c1440ae/ - block_11153"/>
    <hyperlink ref="A89" r:id="rId89" location="block_1116" display="https://base.garant.ru/71835192/794717a23053a7f2fc18d9c05c1440ae/ - block_111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6"/>
  <sheetViews>
    <sheetView workbookViewId="0">
      <selection activeCell="B6" sqref="B6"/>
    </sheetView>
  </sheetViews>
  <sheetFormatPr defaultRowHeight="15"/>
  <cols>
    <col min="2" max="2" width="58.140625" customWidth="1"/>
  </cols>
  <sheetData>
    <row r="1" spans="1:2" ht="45" customHeight="1">
      <c r="A1" s="3">
        <v>100</v>
      </c>
      <c r="B1" s="4" t="s">
        <v>128</v>
      </c>
    </row>
    <row r="2" spans="1:2">
      <c r="A2" s="5">
        <v>110</v>
      </c>
      <c r="B2" s="6" t="s">
        <v>129</v>
      </c>
    </row>
    <row r="3" spans="1:2">
      <c r="A3" s="5">
        <v>111</v>
      </c>
      <c r="B3" s="6" t="s">
        <v>130</v>
      </c>
    </row>
    <row r="4" spans="1:2" ht="22.5" customHeight="1">
      <c r="A4" s="5">
        <v>112</v>
      </c>
      <c r="B4" s="6" t="s">
        <v>131</v>
      </c>
    </row>
    <row r="5" spans="1:2">
      <c r="A5" s="5">
        <v>113</v>
      </c>
      <c r="B5" s="7" t="s">
        <v>132</v>
      </c>
    </row>
    <row r="6" spans="1:2" ht="22.5" customHeight="1">
      <c r="A6" s="5">
        <v>119</v>
      </c>
      <c r="B6" s="6" t="s">
        <v>133</v>
      </c>
    </row>
    <row r="7" spans="1:2" ht="22.5" customHeight="1">
      <c r="A7" s="5">
        <v>200</v>
      </c>
      <c r="B7" s="6" t="s">
        <v>134</v>
      </c>
    </row>
    <row r="8" spans="1:2" ht="22.5" customHeight="1">
      <c r="A8" s="5">
        <v>240</v>
      </c>
      <c r="B8" s="6" t="s">
        <v>135</v>
      </c>
    </row>
    <row r="9" spans="1:2" ht="22.5" customHeight="1">
      <c r="A9" s="5">
        <v>241</v>
      </c>
      <c r="B9" s="6" t="s">
        <v>136</v>
      </c>
    </row>
    <row r="10" spans="1:2" ht="22.5" customHeight="1">
      <c r="A10" s="5">
        <v>242</v>
      </c>
      <c r="B10" s="6" t="s">
        <v>137</v>
      </c>
    </row>
    <row r="11" spans="1:2" ht="22.5" customHeight="1">
      <c r="A11" s="5">
        <v>243</v>
      </c>
      <c r="B11" s="6" t="s">
        <v>138</v>
      </c>
    </row>
    <row r="12" spans="1:2">
      <c r="A12" s="5">
        <v>244</v>
      </c>
      <c r="B12" s="6" t="s">
        <v>139</v>
      </c>
    </row>
    <row r="13" spans="1:2" ht="33.75" customHeight="1">
      <c r="A13" s="5">
        <v>245</v>
      </c>
      <c r="B13" s="6" t="s">
        <v>140</v>
      </c>
    </row>
    <row r="14" spans="1:2" ht="22.5" customHeight="1">
      <c r="A14" s="5">
        <v>246</v>
      </c>
      <c r="B14" s="6" t="s">
        <v>141</v>
      </c>
    </row>
    <row r="15" spans="1:2">
      <c r="A15" s="5">
        <v>247</v>
      </c>
      <c r="B15" s="6" t="s">
        <v>142</v>
      </c>
    </row>
    <row r="16" spans="1:2">
      <c r="A16" s="5">
        <v>300</v>
      </c>
      <c r="B16" s="6" t="s">
        <v>143</v>
      </c>
    </row>
    <row r="17" spans="1:2">
      <c r="A17" s="5">
        <v>310</v>
      </c>
      <c r="B17" s="6" t="s">
        <v>144</v>
      </c>
    </row>
    <row r="18" spans="1:2">
      <c r="A18" s="5">
        <v>311</v>
      </c>
      <c r="B18" s="6" t="s">
        <v>145</v>
      </c>
    </row>
    <row r="19" spans="1:2">
      <c r="A19" s="5">
        <v>312</v>
      </c>
      <c r="B19" s="6" t="s">
        <v>146</v>
      </c>
    </row>
    <row r="20" spans="1:2" ht="22.5" customHeight="1">
      <c r="A20" s="5">
        <v>313</v>
      </c>
      <c r="B20" s="6" t="s">
        <v>147</v>
      </c>
    </row>
    <row r="21" spans="1:2" ht="22.5" customHeight="1">
      <c r="A21" s="5">
        <v>320</v>
      </c>
      <c r="B21" s="6" t="s">
        <v>148</v>
      </c>
    </row>
    <row r="22" spans="1:2" ht="22.5" customHeight="1">
      <c r="A22" s="5">
        <v>321</v>
      </c>
      <c r="B22" s="6" t="s">
        <v>149</v>
      </c>
    </row>
    <row r="23" spans="1:2">
      <c r="A23" s="5">
        <v>322</v>
      </c>
      <c r="B23" s="6" t="s">
        <v>150</v>
      </c>
    </row>
    <row r="24" spans="1:2" ht="22.5" customHeight="1">
      <c r="A24" s="5">
        <v>323</v>
      </c>
      <c r="B24" s="6" t="s">
        <v>151</v>
      </c>
    </row>
    <row r="25" spans="1:2" ht="22.5" customHeight="1">
      <c r="A25" s="5">
        <v>324</v>
      </c>
      <c r="B25" s="6" t="s">
        <v>152</v>
      </c>
    </row>
    <row r="26" spans="1:2">
      <c r="A26" s="5">
        <v>330</v>
      </c>
      <c r="B26" s="6" t="s">
        <v>153</v>
      </c>
    </row>
    <row r="27" spans="1:2">
      <c r="A27" s="5">
        <v>340</v>
      </c>
      <c r="B27" s="6" t="s">
        <v>154</v>
      </c>
    </row>
    <row r="28" spans="1:2">
      <c r="A28" s="5">
        <v>350</v>
      </c>
      <c r="B28" s="6" t="s">
        <v>155</v>
      </c>
    </row>
    <row r="29" spans="1:2">
      <c r="A29" s="5">
        <v>360</v>
      </c>
      <c r="B29" s="6" t="s">
        <v>156</v>
      </c>
    </row>
    <row r="30" spans="1:2" ht="22.5" customHeight="1">
      <c r="A30" s="5">
        <v>400</v>
      </c>
      <c r="B30" s="6" t="s">
        <v>157</v>
      </c>
    </row>
    <row r="31" spans="1:2" ht="22.5" customHeight="1">
      <c r="A31" s="5">
        <v>406</v>
      </c>
      <c r="B31" s="6" t="s">
        <v>158</v>
      </c>
    </row>
    <row r="32" spans="1:2" ht="33.75" customHeight="1">
      <c r="A32" s="5">
        <v>407</v>
      </c>
      <c r="B32" s="6" t="s">
        <v>159</v>
      </c>
    </row>
    <row r="33" spans="1:2">
      <c r="A33" s="5">
        <v>410</v>
      </c>
      <c r="B33" s="6" t="s">
        <v>160</v>
      </c>
    </row>
    <row r="34" spans="1:2" ht="33.75" customHeight="1">
      <c r="A34" s="5">
        <v>411</v>
      </c>
      <c r="B34" s="6" t="s">
        <v>161</v>
      </c>
    </row>
    <row r="35" spans="1:2" ht="22.5" customHeight="1">
      <c r="A35" s="5">
        <v>412</v>
      </c>
      <c r="B35" s="6" t="s">
        <v>162</v>
      </c>
    </row>
    <row r="36" spans="1:2" ht="22.5" customHeight="1">
      <c r="A36" s="5">
        <v>413</v>
      </c>
      <c r="B36" s="6" t="s">
        <v>163</v>
      </c>
    </row>
    <row r="37" spans="1:2" ht="22.5" customHeight="1">
      <c r="A37" s="5">
        <v>414</v>
      </c>
      <c r="B37" s="6" t="s">
        <v>164</v>
      </c>
    </row>
    <row r="38" spans="1:2">
      <c r="A38" s="5">
        <v>415</v>
      </c>
      <c r="B38" s="6" t="s">
        <v>165</v>
      </c>
    </row>
    <row r="39" spans="1:2">
      <c r="A39" s="5">
        <v>450</v>
      </c>
      <c r="B39" s="6" t="s">
        <v>166</v>
      </c>
    </row>
    <row r="40" spans="1:2" ht="22.5" customHeight="1">
      <c r="A40" s="5">
        <v>451</v>
      </c>
      <c r="B40" s="6" t="s">
        <v>167</v>
      </c>
    </row>
    <row r="41" spans="1:2" ht="22.5" customHeight="1">
      <c r="A41" s="5">
        <v>452</v>
      </c>
      <c r="B41" s="6" t="s">
        <v>168</v>
      </c>
    </row>
    <row r="42" spans="1:2" ht="22.5" customHeight="1">
      <c r="A42" s="5">
        <v>453</v>
      </c>
      <c r="B42" s="6" t="s">
        <v>169</v>
      </c>
    </row>
    <row r="43" spans="1:2" ht="22.5" customHeight="1">
      <c r="A43" s="5">
        <v>454</v>
      </c>
      <c r="B43" s="6" t="s">
        <v>170</v>
      </c>
    </row>
    <row r="44" spans="1:2" ht="33.75" customHeight="1">
      <c r="A44" s="5">
        <v>455</v>
      </c>
      <c r="B44" s="6" t="s">
        <v>171</v>
      </c>
    </row>
    <row r="45" spans="1:2" ht="67.5" customHeight="1">
      <c r="A45" s="5">
        <v>460</v>
      </c>
      <c r="B45" s="6" t="s">
        <v>172</v>
      </c>
    </row>
    <row r="46" spans="1:2" ht="33.75" customHeight="1">
      <c r="A46" s="5">
        <v>461</v>
      </c>
      <c r="B46" s="6" t="s">
        <v>173</v>
      </c>
    </row>
    <row r="47" spans="1:2" ht="33.75" customHeight="1">
      <c r="A47" s="5">
        <v>462</v>
      </c>
      <c r="B47" s="6" t="s">
        <v>174</v>
      </c>
    </row>
    <row r="48" spans="1:2" ht="33.75" customHeight="1">
      <c r="A48" s="5">
        <v>463</v>
      </c>
      <c r="B48" s="6" t="s">
        <v>175</v>
      </c>
    </row>
    <row r="49" spans="1:2" ht="33.75" customHeight="1">
      <c r="A49" s="5">
        <v>464</v>
      </c>
      <c r="B49" s="6" t="s">
        <v>176</v>
      </c>
    </row>
    <row r="50" spans="1:2" ht="33.75" customHeight="1">
      <c r="A50" s="5">
        <v>465</v>
      </c>
      <c r="B50" s="6" t="s">
        <v>177</v>
      </c>
    </row>
    <row r="51" spans="1:2" ht="45" customHeight="1">
      <c r="A51" s="5">
        <v>466</v>
      </c>
      <c r="B51" s="6" t="s">
        <v>178</v>
      </c>
    </row>
    <row r="52" spans="1:2">
      <c r="A52" s="5">
        <v>500</v>
      </c>
      <c r="B52" s="6" t="s">
        <v>179</v>
      </c>
    </row>
    <row r="53" spans="1:2">
      <c r="A53" s="5">
        <v>510</v>
      </c>
      <c r="B53" s="6" t="s">
        <v>180</v>
      </c>
    </row>
    <row r="54" spans="1:2">
      <c r="A54" s="5">
        <v>511</v>
      </c>
      <c r="B54" s="6" t="s">
        <v>181</v>
      </c>
    </row>
    <row r="55" spans="1:2">
      <c r="A55" s="5">
        <v>512</v>
      </c>
      <c r="B55" s="6" t="s">
        <v>182</v>
      </c>
    </row>
    <row r="56" spans="1:2">
      <c r="A56" s="5">
        <v>520</v>
      </c>
      <c r="B56" s="6" t="s">
        <v>183</v>
      </c>
    </row>
    <row r="57" spans="1:2" ht="22.5" customHeight="1">
      <c r="A57" s="5">
        <v>521</v>
      </c>
      <c r="B57" s="6" t="s">
        <v>184</v>
      </c>
    </row>
    <row r="58" spans="1:2" ht="22.5" customHeight="1">
      <c r="A58" s="5">
        <v>522</v>
      </c>
      <c r="B58" s="6" t="s">
        <v>185</v>
      </c>
    </row>
    <row r="59" spans="1:2">
      <c r="A59" s="5">
        <v>523</v>
      </c>
      <c r="B59" s="6" t="s">
        <v>186</v>
      </c>
    </row>
    <row r="60" spans="1:2">
      <c r="A60" s="5">
        <v>530</v>
      </c>
      <c r="B60" s="6" t="s">
        <v>187</v>
      </c>
    </row>
    <row r="61" spans="1:2">
      <c r="A61" s="5">
        <v>540</v>
      </c>
      <c r="B61" s="6" t="s">
        <v>188</v>
      </c>
    </row>
    <row r="62" spans="1:2" ht="22.5" customHeight="1">
      <c r="A62" s="5">
        <v>550</v>
      </c>
      <c r="B62" s="6" t="s">
        <v>189</v>
      </c>
    </row>
    <row r="63" spans="1:2" ht="22.5" customHeight="1">
      <c r="A63" s="5">
        <v>560</v>
      </c>
      <c r="B63" s="6" t="s">
        <v>190</v>
      </c>
    </row>
    <row r="64" spans="1:2" ht="22.5" customHeight="1">
      <c r="A64" s="5">
        <v>570</v>
      </c>
      <c r="B64" s="6" t="s">
        <v>191</v>
      </c>
    </row>
    <row r="65" spans="1:2" ht="22.5" customHeight="1">
      <c r="A65" s="5">
        <v>600</v>
      </c>
      <c r="B65" s="6" t="s">
        <v>192</v>
      </c>
    </row>
    <row r="66" spans="1:2">
      <c r="A66" s="5">
        <v>610</v>
      </c>
      <c r="B66" s="6" t="s">
        <v>193</v>
      </c>
    </row>
    <row r="67" spans="1:2" ht="33.75" customHeight="1">
      <c r="A67" s="5">
        <v>611</v>
      </c>
      <c r="B67" s="6" t="s">
        <v>194</v>
      </c>
    </row>
    <row r="68" spans="1:2">
      <c r="A68" s="5">
        <v>612</v>
      </c>
      <c r="B68" s="6" t="s">
        <v>195</v>
      </c>
    </row>
    <row r="69" spans="1:2">
      <c r="A69" s="5">
        <v>613</v>
      </c>
      <c r="B69" s="6" t="s">
        <v>196</v>
      </c>
    </row>
    <row r="70" spans="1:2" ht="45" customHeight="1">
      <c r="A70" s="5">
        <v>614</v>
      </c>
      <c r="B70" s="6" t="s">
        <v>197</v>
      </c>
    </row>
    <row r="71" spans="1:2">
      <c r="A71" s="5">
        <v>620</v>
      </c>
      <c r="B71" s="6" t="s">
        <v>198</v>
      </c>
    </row>
    <row r="72" spans="1:2" ht="33.75" customHeight="1">
      <c r="A72" s="5">
        <v>621</v>
      </c>
      <c r="B72" s="6" t="s">
        <v>199</v>
      </c>
    </row>
    <row r="73" spans="1:2">
      <c r="A73" s="5">
        <v>622</v>
      </c>
      <c r="B73" s="6" t="s">
        <v>200</v>
      </c>
    </row>
    <row r="74" spans="1:2">
      <c r="A74" s="5">
        <v>623</v>
      </c>
      <c r="B74" s="6" t="s">
        <v>201</v>
      </c>
    </row>
    <row r="75" spans="1:2" ht="45" customHeight="1">
      <c r="A75" s="5">
        <v>624</v>
      </c>
      <c r="B75" s="6" t="s">
        <v>202</v>
      </c>
    </row>
    <row r="76" spans="1:2" ht="33.75" customHeight="1">
      <c r="A76" s="5">
        <v>630</v>
      </c>
      <c r="B76" s="6" t="s">
        <v>203</v>
      </c>
    </row>
    <row r="77" spans="1:2" ht="22.5" customHeight="1">
      <c r="A77" s="5">
        <v>631</v>
      </c>
      <c r="B77" s="6" t="s">
        <v>204</v>
      </c>
    </row>
    <row r="78" spans="1:2" ht="22.5" customHeight="1">
      <c r="A78" s="5">
        <v>632</v>
      </c>
      <c r="B78" s="6" t="s">
        <v>205</v>
      </c>
    </row>
    <row r="79" spans="1:2" ht="22.5" customHeight="1">
      <c r="A79" s="5">
        <v>633</v>
      </c>
      <c r="B79" s="6" t="s">
        <v>206</v>
      </c>
    </row>
    <row r="80" spans="1:2">
      <c r="A80" s="5">
        <v>634</v>
      </c>
      <c r="B80" s="6" t="s">
        <v>207</v>
      </c>
    </row>
    <row r="81" spans="1:2" ht="33.75" customHeight="1">
      <c r="A81" s="5">
        <v>635</v>
      </c>
      <c r="B81" s="6" t="s">
        <v>208</v>
      </c>
    </row>
    <row r="82" spans="1:2">
      <c r="A82" s="5">
        <v>700</v>
      </c>
      <c r="B82" s="6" t="s">
        <v>52</v>
      </c>
    </row>
    <row r="83" spans="1:2">
      <c r="A83" s="5">
        <v>710</v>
      </c>
      <c r="B83" s="6" t="s">
        <v>209</v>
      </c>
    </row>
    <row r="84" spans="1:2">
      <c r="A84" s="5">
        <v>720</v>
      </c>
      <c r="B84" s="6" t="s">
        <v>210</v>
      </c>
    </row>
    <row r="85" spans="1:2">
      <c r="A85" s="5">
        <v>730</v>
      </c>
      <c r="B85" s="6" t="s">
        <v>211</v>
      </c>
    </row>
    <row r="86" spans="1:2">
      <c r="A86" s="5">
        <v>800</v>
      </c>
      <c r="B86" s="6" t="s">
        <v>212</v>
      </c>
    </row>
    <row r="87" spans="1:2">
      <c r="A87" s="5">
        <v>801</v>
      </c>
      <c r="B87" s="7" t="s">
        <v>213</v>
      </c>
    </row>
    <row r="88" spans="1:2">
      <c r="A88" s="5">
        <v>802</v>
      </c>
      <c r="B88" s="7" t="s">
        <v>214</v>
      </c>
    </row>
    <row r="89" spans="1:2" ht="22.5" customHeight="1">
      <c r="A89" s="5">
        <v>803</v>
      </c>
      <c r="B89" s="7" t="s">
        <v>215</v>
      </c>
    </row>
    <row r="90" spans="1:2">
      <c r="A90" s="5">
        <v>804</v>
      </c>
      <c r="B90" s="7" t="s">
        <v>216</v>
      </c>
    </row>
    <row r="91" spans="1:2" ht="22.5" customHeight="1">
      <c r="A91" s="5">
        <v>805</v>
      </c>
      <c r="B91" s="7" t="s">
        <v>217</v>
      </c>
    </row>
    <row r="92" spans="1:2">
      <c r="A92" s="5">
        <v>806</v>
      </c>
      <c r="B92" s="7" t="s">
        <v>218</v>
      </c>
    </row>
    <row r="93" spans="1:2" ht="22.5" customHeight="1">
      <c r="A93" s="5">
        <v>807</v>
      </c>
      <c r="B93" s="7" t="s">
        <v>219</v>
      </c>
    </row>
    <row r="94" spans="1:2">
      <c r="A94" s="5">
        <v>808</v>
      </c>
      <c r="B94" s="7" t="s">
        <v>220</v>
      </c>
    </row>
    <row r="95" spans="1:2">
      <c r="A95" s="5">
        <v>809</v>
      </c>
      <c r="B95" s="7" t="s">
        <v>221</v>
      </c>
    </row>
    <row r="96" spans="1:2" ht="33.75" customHeight="1">
      <c r="A96" s="5">
        <v>810</v>
      </c>
      <c r="B96" s="6" t="s">
        <v>222</v>
      </c>
    </row>
    <row r="97" spans="1:2" ht="33.75" customHeight="1">
      <c r="A97" s="5">
        <v>811</v>
      </c>
      <c r="B97" s="6" t="s">
        <v>223</v>
      </c>
    </row>
    <row r="98" spans="1:2" ht="33.75" customHeight="1">
      <c r="A98" s="5">
        <v>812</v>
      </c>
      <c r="B98" s="6" t="s">
        <v>224</v>
      </c>
    </row>
    <row r="99" spans="1:2" ht="33.75" customHeight="1">
      <c r="A99" s="5">
        <v>813</v>
      </c>
      <c r="B99" s="6" t="s">
        <v>225</v>
      </c>
    </row>
    <row r="100" spans="1:2" ht="22.5" customHeight="1">
      <c r="A100" s="5">
        <v>814</v>
      </c>
      <c r="B100" s="6" t="s">
        <v>226</v>
      </c>
    </row>
    <row r="101" spans="1:2" ht="22.5" customHeight="1">
      <c r="A101" s="5">
        <v>815</v>
      </c>
      <c r="B101" s="6" t="s">
        <v>227</v>
      </c>
    </row>
    <row r="102" spans="1:2" ht="33.75" customHeight="1">
      <c r="A102" s="5">
        <v>816</v>
      </c>
      <c r="B102" s="6" t="s">
        <v>208</v>
      </c>
    </row>
    <row r="103" spans="1:2" ht="22.5" customHeight="1">
      <c r="A103" s="5">
        <v>820</v>
      </c>
      <c r="B103" s="6" t="s">
        <v>228</v>
      </c>
    </row>
    <row r="104" spans="1:2" ht="33.75" customHeight="1">
      <c r="A104" s="5">
        <v>821</v>
      </c>
      <c r="B104" s="6" t="s">
        <v>229</v>
      </c>
    </row>
    <row r="105" spans="1:2" ht="33.75" customHeight="1">
      <c r="A105" s="5">
        <v>822</v>
      </c>
      <c r="B105" s="6" t="s">
        <v>230</v>
      </c>
    </row>
    <row r="106" spans="1:2" ht="33.75" customHeight="1">
      <c r="A106" s="5">
        <v>823</v>
      </c>
      <c r="B106" s="6" t="s">
        <v>231</v>
      </c>
    </row>
    <row r="107" spans="1:2" ht="22.5" customHeight="1">
      <c r="A107" s="5">
        <v>824</v>
      </c>
      <c r="B107" s="6" t="s">
        <v>232</v>
      </c>
    </row>
    <row r="108" spans="1:2" ht="33.75" customHeight="1">
      <c r="A108" s="5">
        <v>825</v>
      </c>
      <c r="B108" s="6" t="s">
        <v>233</v>
      </c>
    </row>
    <row r="109" spans="1:2" ht="33.75" customHeight="1">
      <c r="A109" s="5">
        <v>826</v>
      </c>
      <c r="B109" s="6" t="s">
        <v>234</v>
      </c>
    </row>
    <row r="110" spans="1:2">
      <c r="A110" s="5">
        <v>830</v>
      </c>
      <c r="B110" s="6" t="s">
        <v>235</v>
      </c>
    </row>
    <row r="111" spans="1:2" ht="22.5" customHeight="1">
      <c r="A111" s="5">
        <v>831</v>
      </c>
      <c r="B111" s="6" t="s">
        <v>236</v>
      </c>
    </row>
    <row r="112" spans="1:2" ht="45" customHeight="1">
      <c r="A112" s="5">
        <v>832</v>
      </c>
      <c r="B112" s="6" t="s">
        <v>237</v>
      </c>
    </row>
    <row r="113" spans="1:2" ht="33.75" customHeight="1">
      <c r="A113" s="5">
        <v>840</v>
      </c>
      <c r="B113" s="6" t="s">
        <v>238</v>
      </c>
    </row>
    <row r="114" spans="1:2">
      <c r="A114" s="5">
        <v>841</v>
      </c>
      <c r="B114" s="6" t="s">
        <v>239</v>
      </c>
    </row>
    <row r="115" spans="1:2">
      <c r="A115" s="5">
        <v>842</v>
      </c>
      <c r="B115" s="6" t="s">
        <v>240</v>
      </c>
    </row>
    <row r="116" spans="1:2">
      <c r="A116" s="5">
        <v>843</v>
      </c>
      <c r="B116" s="6" t="s">
        <v>241</v>
      </c>
    </row>
    <row r="117" spans="1:2">
      <c r="A117" s="5">
        <v>850</v>
      </c>
      <c r="B117" s="6" t="s">
        <v>242</v>
      </c>
    </row>
    <row r="118" spans="1:2">
      <c r="A118" s="5">
        <v>851</v>
      </c>
      <c r="B118" s="6" t="s">
        <v>243</v>
      </c>
    </row>
    <row r="119" spans="1:2">
      <c r="A119" s="5">
        <v>852</v>
      </c>
      <c r="B119" s="6" t="s">
        <v>244</v>
      </c>
    </row>
    <row r="120" spans="1:2">
      <c r="A120" s="5">
        <v>853</v>
      </c>
      <c r="B120" s="6" t="s">
        <v>245</v>
      </c>
    </row>
    <row r="121" spans="1:2" ht="22.5" customHeight="1">
      <c r="A121" s="5">
        <v>860</v>
      </c>
      <c r="B121" s="6" t="s">
        <v>246</v>
      </c>
    </row>
    <row r="122" spans="1:2">
      <c r="A122" s="5">
        <v>861</v>
      </c>
      <c r="B122" s="6" t="s">
        <v>247</v>
      </c>
    </row>
    <row r="123" spans="1:2">
      <c r="A123" s="5">
        <v>862</v>
      </c>
      <c r="B123" s="6" t="s">
        <v>248</v>
      </c>
    </row>
    <row r="124" spans="1:2" ht="33.75" customHeight="1">
      <c r="A124" s="5">
        <v>863</v>
      </c>
      <c r="B124" s="6" t="s">
        <v>249</v>
      </c>
    </row>
    <row r="125" spans="1:2">
      <c r="A125" s="5">
        <v>870</v>
      </c>
      <c r="B125" s="6" t="s">
        <v>250</v>
      </c>
    </row>
    <row r="126" spans="1:2">
      <c r="A126" s="5">
        <v>880</v>
      </c>
      <c r="B126" s="6" t="s">
        <v>251</v>
      </c>
    </row>
  </sheetData>
  <sheetProtection password="CC53" sheet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showGridLines="0" tabSelected="1" view="pageBreakPreview" zoomScaleNormal="100" zoomScaleSheetLayoutView="100" workbookViewId="0">
      <selection activeCell="D11" sqref="D11"/>
    </sheetView>
  </sheetViews>
  <sheetFormatPr defaultColWidth="8.7109375" defaultRowHeight="15"/>
  <cols>
    <col min="1" max="1" width="73.42578125" style="73" customWidth="1"/>
    <col min="2" max="2" width="14.85546875" style="73" customWidth="1"/>
    <col min="3" max="3" width="8.7109375" style="72" customWidth="1"/>
    <col min="4" max="4" width="28.140625" style="72" customWidth="1"/>
    <col min="5" max="5" width="8.7109375" style="72" customWidth="1"/>
    <col min="6" max="16384" width="8.7109375" style="72"/>
  </cols>
  <sheetData>
    <row r="1" spans="1:4" ht="48.95" customHeight="1">
      <c r="A1" s="139" t="s">
        <v>20</v>
      </c>
      <c r="B1" s="136"/>
      <c r="C1" s="135"/>
      <c r="D1" s="135"/>
    </row>
    <row r="2" spans="1:4" ht="15" customHeight="1">
      <c r="A2" s="139" t="s">
        <v>6</v>
      </c>
      <c r="B2" s="136"/>
      <c r="C2" s="135"/>
      <c r="D2" s="135"/>
    </row>
    <row r="4" spans="1:4">
      <c r="A4" s="74" t="s">
        <v>252</v>
      </c>
      <c r="B4" s="74" t="s">
        <v>253</v>
      </c>
      <c r="C4" s="42" t="s">
        <v>254</v>
      </c>
      <c r="D4" s="42" t="s">
        <v>255</v>
      </c>
    </row>
    <row r="5" spans="1:4">
      <c r="A5" s="138" t="s">
        <v>256</v>
      </c>
      <c r="B5" s="130"/>
      <c r="C5" s="130"/>
      <c r="D5" s="132"/>
    </row>
    <row r="6" spans="1:4">
      <c r="A6" s="12" t="s">
        <v>257</v>
      </c>
      <c r="B6" s="65" t="s">
        <v>258</v>
      </c>
      <c r="C6" s="42" t="s">
        <v>259</v>
      </c>
      <c r="D6" s="79">
        <v>1425673150.1500001</v>
      </c>
    </row>
    <row r="7" spans="1:4" ht="60" customHeight="1">
      <c r="A7" s="44" t="s">
        <v>260</v>
      </c>
      <c r="B7" s="65" t="s">
        <v>261</v>
      </c>
      <c r="C7" s="42" t="s">
        <v>259</v>
      </c>
      <c r="D7" s="79">
        <v>25819350</v>
      </c>
    </row>
    <row r="8" spans="1:4" ht="30" customHeight="1">
      <c r="A8" s="44" t="s">
        <v>262</v>
      </c>
      <c r="B8" s="65" t="s">
        <v>263</v>
      </c>
      <c r="C8" s="42" t="s">
        <v>259</v>
      </c>
      <c r="D8" s="79">
        <v>100000000</v>
      </c>
    </row>
    <row r="9" spans="1:4" ht="30" customHeight="1">
      <c r="A9" s="12" t="s">
        <v>264</v>
      </c>
      <c r="B9" s="65" t="s">
        <v>265</v>
      </c>
      <c r="C9" s="42" t="s">
        <v>266</v>
      </c>
      <c r="D9" s="43">
        <f>D8/D6</f>
        <v>7.0142304348986759E-2</v>
      </c>
    </row>
    <row r="10" spans="1:4">
      <c r="A10" s="12" t="s">
        <v>267</v>
      </c>
      <c r="B10" s="65" t="s">
        <v>268</v>
      </c>
      <c r="C10" s="42" t="s">
        <v>259</v>
      </c>
      <c r="D10" s="79">
        <v>542408700.14999998</v>
      </c>
    </row>
    <row r="11" spans="1:4">
      <c r="A11" s="44" t="s">
        <v>269</v>
      </c>
      <c r="B11" s="65" t="s">
        <v>270</v>
      </c>
      <c r="C11" s="42" t="s">
        <v>259</v>
      </c>
      <c r="D11" s="79">
        <v>75735530.260000005</v>
      </c>
    </row>
    <row r="12" spans="1:4">
      <c r="A12" s="12" t="s">
        <v>271</v>
      </c>
      <c r="B12" s="65" t="s">
        <v>272</v>
      </c>
      <c r="C12" s="42" t="s">
        <v>266</v>
      </c>
      <c r="D12" s="43">
        <f>D11/D10</f>
        <v>0.13962816274712367</v>
      </c>
    </row>
    <row r="13" spans="1:4" ht="30" customHeight="1">
      <c r="A13" s="12" t="s">
        <v>273</v>
      </c>
      <c r="B13" s="65" t="s">
        <v>274</v>
      </c>
      <c r="C13" s="42" t="s">
        <v>259</v>
      </c>
      <c r="D13" s="79">
        <v>180378300.25</v>
      </c>
    </row>
    <row r="14" spans="1:4">
      <c r="A14" s="44" t="s">
        <v>275</v>
      </c>
      <c r="B14" s="65" t="s">
        <v>276</v>
      </c>
      <c r="C14" s="42" t="s">
        <v>259</v>
      </c>
      <c r="D14" s="79">
        <v>0</v>
      </c>
    </row>
    <row r="15" spans="1:4" ht="30" customHeight="1">
      <c r="A15" s="12" t="s">
        <v>277</v>
      </c>
      <c r="B15" s="65" t="s">
        <v>278</v>
      </c>
      <c r="C15" s="42" t="s">
        <v>259</v>
      </c>
      <c r="D15" s="79">
        <v>173149.98</v>
      </c>
    </row>
    <row r="16" spans="1:4">
      <c r="A16" s="12" t="s">
        <v>279</v>
      </c>
      <c r="B16" s="65" t="s">
        <v>280</v>
      </c>
      <c r="C16" s="42" t="s">
        <v>259</v>
      </c>
      <c r="D16" s="79">
        <v>0</v>
      </c>
    </row>
    <row r="17" spans="1:4">
      <c r="A17" s="137" t="s">
        <v>281</v>
      </c>
      <c r="B17" s="130"/>
      <c r="C17" s="130"/>
      <c r="D17" s="132"/>
    </row>
    <row r="18" spans="1:4">
      <c r="A18" s="12" t="s">
        <v>282</v>
      </c>
      <c r="B18" s="65">
        <v>200</v>
      </c>
      <c r="C18" s="42" t="s">
        <v>259</v>
      </c>
      <c r="D18" s="79">
        <v>1490064068.3900001</v>
      </c>
    </row>
    <row r="19" spans="1:4" ht="45" customHeight="1">
      <c r="A19" s="44" t="s">
        <v>283</v>
      </c>
      <c r="B19" s="65">
        <v>201</v>
      </c>
      <c r="C19" s="42" t="s">
        <v>259</v>
      </c>
      <c r="D19" s="79">
        <v>123552330.58</v>
      </c>
    </row>
    <row r="20" spans="1:4" ht="31.5" customHeight="1">
      <c r="A20" s="12" t="s">
        <v>284</v>
      </c>
      <c r="B20" s="65" t="s">
        <v>285</v>
      </c>
      <c r="C20" s="42" t="s">
        <v>266</v>
      </c>
      <c r="D20" s="43">
        <f>D19/D18</f>
        <v>8.2917461873634135E-2</v>
      </c>
    </row>
    <row r="21" spans="1:4" ht="17.100000000000001" customHeight="1">
      <c r="A21" s="137" t="s">
        <v>286</v>
      </c>
      <c r="B21" s="130"/>
      <c r="C21" s="130"/>
      <c r="D21" s="132"/>
    </row>
    <row r="22" spans="1:4">
      <c r="A22" s="12" t="s">
        <v>287</v>
      </c>
      <c r="B22" s="65">
        <v>300</v>
      </c>
      <c r="C22" s="42" t="s">
        <v>259</v>
      </c>
      <c r="D22" s="79">
        <v>2026191149.8800001</v>
      </c>
    </row>
    <row r="23" spans="1:4">
      <c r="A23" s="12" t="s">
        <v>111</v>
      </c>
      <c r="B23" s="65">
        <v>310</v>
      </c>
      <c r="C23" s="42" t="s">
        <v>259</v>
      </c>
      <c r="D23" s="79">
        <v>163076618.96000001</v>
      </c>
    </row>
    <row r="24" spans="1:4">
      <c r="A24" s="44" t="s">
        <v>288</v>
      </c>
      <c r="B24" s="65">
        <v>311</v>
      </c>
      <c r="C24" s="42" t="s">
        <v>259</v>
      </c>
      <c r="D24" s="79">
        <v>114591473.8</v>
      </c>
    </row>
    <row r="25" spans="1:4">
      <c r="A25" s="12" t="s">
        <v>289</v>
      </c>
      <c r="B25" s="65">
        <v>320</v>
      </c>
      <c r="C25" s="42" t="s">
        <v>259</v>
      </c>
      <c r="D25" s="79">
        <v>32757810.379999999</v>
      </c>
    </row>
    <row r="26" spans="1:4">
      <c r="A26" s="12" t="s">
        <v>290</v>
      </c>
      <c r="B26" s="65">
        <v>330</v>
      </c>
      <c r="C26" s="42" t="s">
        <v>259</v>
      </c>
      <c r="D26" s="43">
        <f>D22+D23-D25</f>
        <v>2156509958.46</v>
      </c>
    </row>
    <row r="27" spans="1:4">
      <c r="A27" s="12" t="s">
        <v>291</v>
      </c>
      <c r="B27" s="65">
        <v>400</v>
      </c>
      <c r="C27" s="42" t="s">
        <v>259</v>
      </c>
      <c r="D27" s="79">
        <v>5938132.6399999997</v>
      </c>
    </row>
    <row r="28" spans="1:4">
      <c r="A28" s="12" t="s">
        <v>112</v>
      </c>
      <c r="B28" s="65">
        <v>410</v>
      </c>
      <c r="C28" s="42" t="s">
        <v>259</v>
      </c>
      <c r="D28" s="79">
        <v>172949.05</v>
      </c>
    </row>
    <row r="29" spans="1:4">
      <c r="A29" s="44" t="s">
        <v>288</v>
      </c>
      <c r="B29" s="65">
        <v>411</v>
      </c>
      <c r="C29" s="42" t="s">
        <v>259</v>
      </c>
      <c r="D29" s="79">
        <v>0</v>
      </c>
    </row>
    <row r="30" spans="1:4">
      <c r="A30" s="46" t="s">
        <v>292</v>
      </c>
      <c r="B30" s="65" t="s">
        <v>293</v>
      </c>
      <c r="C30" s="42" t="s">
        <v>259</v>
      </c>
      <c r="D30" s="79">
        <v>0</v>
      </c>
    </row>
    <row r="31" spans="1:4">
      <c r="A31" s="12" t="s">
        <v>294</v>
      </c>
      <c r="B31" s="65">
        <v>420</v>
      </c>
      <c r="C31" s="42" t="s">
        <v>259</v>
      </c>
      <c r="D31" s="79">
        <v>0</v>
      </c>
    </row>
    <row r="32" spans="1:4">
      <c r="A32" s="12" t="s">
        <v>295</v>
      </c>
      <c r="B32" s="65">
        <v>430</v>
      </c>
      <c r="C32" s="42" t="s">
        <v>259</v>
      </c>
      <c r="D32" s="43">
        <f>D27+D28-D31</f>
        <v>6111081.6899999995</v>
      </c>
    </row>
    <row r="33" spans="1:4">
      <c r="A33" s="137" t="s">
        <v>296</v>
      </c>
      <c r="B33" s="130"/>
      <c r="C33" s="130"/>
      <c r="D33" s="132"/>
    </row>
    <row r="34" spans="1:4">
      <c r="A34" s="12" t="s">
        <v>297</v>
      </c>
      <c r="B34" s="65">
        <v>500</v>
      </c>
      <c r="C34" s="42" t="s">
        <v>259</v>
      </c>
      <c r="D34" s="79">
        <v>784086918.74000001</v>
      </c>
    </row>
    <row r="35" spans="1:4">
      <c r="A35" s="44" t="s">
        <v>288</v>
      </c>
      <c r="B35" s="65">
        <v>501</v>
      </c>
      <c r="C35" s="42" t="s">
        <v>259</v>
      </c>
      <c r="D35" s="79">
        <v>7343036.7800000003</v>
      </c>
    </row>
    <row r="36" spans="1:4">
      <c r="A36" s="12" t="s">
        <v>298</v>
      </c>
      <c r="B36" s="65" t="s">
        <v>299</v>
      </c>
      <c r="C36" s="42" t="s">
        <v>300</v>
      </c>
      <c r="D36" s="79">
        <v>658</v>
      </c>
    </row>
    <row r="37" spans="1:4">
      <c r="A37" s="12" t="s">
        <v>301</v>
      </c>
      <c r="B37" s="65" t="s">
        <v>302</v>
      </c>
      <c r="C37" s="42" t="s">
        <v>300</v>
      </c>
      <c r="D37" s="79">
        <v>642.4</v>
      </c>
    </row>
  </sheetData>
  <sheetProtection password="CC53" sheet="1"/>
  <mergeCells count="6">
    <mergeCell ref="A17:D17"/>
    <mergeCell ref="A5:D5"/>
    <mergeCell ref="A21:D21"/>
    <mergeCell ref="A33:D33"/>
    <mergeCell ref="A1:D1"/>
    <mergeCell ref="A2:D2"/>
  </mergeCells>
  <pageMargins left="0.31496062992125978" right="0.31496062992125978" top="0.55118110236220474" bottom="0.35433070866141742" header="0.31496062992125978" footer="0.31496062992125978"/>
  <pageSetup paperSize="9" scale="77" fitToHeight="0" orientation="portrait" r:id="rId1"/>
  <headerFooter>
    <oddHeader>&amp;L&amp;"Times New Roman,обычный"Форма 1&amp;R&amp;"Times New Roman,курсив"Отчет о финансовом обеспечении программы развития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showGridLines="0" view="pageBreakPreview" topLeftCell="A13" zoomScale="85" zoomScaleNormal="70" zoomScaleSheetLayoutView="85" zoomScalePageLayoutView="55" workbookViewId="0">
      <selection activeCell="F21" sqref="F21"/>
    </sheetView>
  </sheetViews>
  <sheetFormatPr defaultColWidth="8.7109375" defaultRowHeight="15"/>
  <cols>
    <col min="1" max="1" width="31.7109375" style="72" customWidth="1"/>
    <col min="2" max="2" width="18.5703125" style="72" customWidth="1"/>
    <col min="3" max="3" width="8.7109375" style="72" customWidth="1"/>
    <col min="4" max="4" width="13.7109375" style="72" customWidth="1"/>
    <col min="5" max="5" width="18.42578125" style="72" customWidth="1"/>
    <col min="6" max="6" width="18.140625" style="72" customWidth="1"/>
    <col min="7" max="7" width="12.5703125" style="72" customWidth="1"/>
    <col min="8" max="8" width="14.28515625" style="72" customWidth="1"/>
    <col min="9" max="9" width="8.7109375" style="72" customWidth="1"/>
    <col min="10" max="16384" width="8.7109375" style="72"/>
  </cols>
  <sheetData>
    <row r="1" spans="1:8" ht="27.6" customHeight="1">
      <c r="A1" s="140" t="s">
        <v>23</v>
      </c>
      <c r="B1" s="135"/>
      <c r="C1" s="135"/>
      <c r="D1" s="135"/>
      <c r="E1" s="135"/>
      <c r="F1" s="135"/>
      <c r="G1" s="135"/>
      <c r="H1" s="135"/>
    </row>
    <row r="2" spans="1:8" ht="20.100000000000001" customHeight="1">
      <c r="A2" s="140" t="s">
        <v>6</v>
      </c>
      <c r="B2" s="135"/>
      <c r="C2" s="135"/>
      <c r="D2" s="135"/>
      <c r="E2" s="135"/>
      <c r="F2" s="135"/>
      <c r="G2" s="135"/>
      <c r="H2" s="135"/>
    </row>
    <row r="4" spans="1:8" ht="60.6" customHeight="1">
      <c r="A4" s="141" t="s">
        <v>303</v>
      </c>
      <c r="B4" s="135"/>
      <c r="C4" s="135"/>
      <c r="D4" s="135"/>
      <c r="E4" s="135"/>
      <c r="F4" s="135"/>
      <c r="G4" s="59" t="s">
        <v>304</v>
      </c>
      <c r="H4" s="63" t="s">
        <v>305</v>
      </c>
    </row>
    <row r="5" spans="1:8" ht="15" customHeight="1">
      <c r="A5" s="73"/>
      <c r="B5" s="47"/>
      <c r="C5" s="47"/>
      <c r="D5" s="47"/>
      <c r="E5" s="47"/>
      <c r="F5" s="47"/>
    </row>
    <row r="6" spans="1:8">
      <c r="H6" s="58" t="s">
        <v>306</v>
      </c>
    </row>
    <row r="7" spans="1:8" ht="27.95" customHeight="1">
      <c r="A7" s="138" t="s">
        <v>252</v>
      </c>
      <c r="B7" s="142"/>
      <c r="C7" s="138" t="s">
        <v>253</v>
      </c>
      <c r="D7" s="138" t="s">
        <v>307</v>
      </c>
      <c r="E7" s="138" t="s">
        <v>308</v>
      </c>
      <c r="F7" s="132"/>
      <c r="G7" s="138" t="s">
        <v>309</v>
      </c>
      <c r="H7" s="138" t="s">
        <v>310</v>
      </c>
    </row>
    <row r="8" spans="1:8" ht="32.1" customHeight="1">
      <c r="A8" s="143"/>
      <c r="B8" s="144"/>
      <c r="C8" s="145"/>
      <c r="D8" s="145"/>
      <c r="E8" s="74" t="s">
        <v>311</v>
      </c>
      <c r="F8" s="74" t="s">
        <v>312</v>
      </c>
      <c r="G8" s="145"/>
      <c r="H8" s="145"/>
    </row>
    <row r="9" spans="1:8" ht="15.75" customHeight="1" thickBot="1">
      <c r="A9" s="138">
        <v>1</v>
      </c>
      <c r="B9" s="132"/>
      <c r="C9" s="42">
        <v>2</v>
      </c>
      <c r="D9" s="42">
        <v>3</v>
      </c>
      <c r="E9" s="42">
        <v>4</v>
      </c>
      <c r="F9" s="42">
        <v>5</v>
      </c>
      <c r="G9" s="42">
        <v>6</v>
      </c>
      <c r="H9" s="42">
        <v>7</v>
      </c>
    </row>
    <row r="10" spans="1:8" ht="17.100000000000001" customHeight="1" thickBot="1">
      <c r="A10" s="147" t="s">
        <v>313</v>
      </c>
      <c r="B10" s="132"/>
      <c r="C10" s="62" t="s">
        <v>314</v>
      </c>
      <c r="D10" s="42"/>
      <c r="E10" s="67">
        <f>SUM(E11:E12)</f>
        <v>54706769.549999997</v>
      </c>
      <c r="F10" s="67">
        <v>54706769.549999997</v>
      </c>
      <c r="G10" s="68">
        <f t="shared" ref="G10:G32" si="0">E10-F10</f>
        <v>0</v>
      </c>
      <c r="H10" s="69">
        <f t="shared" ref="H10:H32" si="1">F10/E10</f>
        <v>1</v>
      </c>
    </row>
    <row r="11" spans="1:8" ht="27.95" customHeight="1" thickBot="1">
      <c r="A11" s="146" t="s">
        <v>315</v>
      </c>
      <c r="B11" s="132"/>
      <c r="C11" s="62" t="s">
        <v>316</v>
      </c>
      <c r="D11" s="42" t="s">
        <v>317</v>
      </c>
      <c r="E11" s="67">
        <v>54706769.549999997</v>
      </c>
      <c r="F11" s="67">
        <v>54706769.549999997</v>
      </c>
      <c r="G11" s="68">
        <f t="shared" si="0"/>
        <v>0</v>
      </c>
      <c r="H11" s="69">
        <f t="shared" si="1"/>
        <v>1</v>
      </c>
    </row>
    <row r="12" spans="1:8" ht="15.75" customHeight="1" thickBot="1">
      <c r="A12" s="146" t="s">
        <v>318</v>
      </c>
      <c r="B12" s="132"/>
      <c r="C12" s="62" t="s">
        <v>319</v>
      </c>
      <c r="D12" s="42"/>
      <c r="E12" s="67">
        <v>0</v>
      </c>
      <c r="F12" s="67">
        <v>0</v>
      </c>
      <c r="G12" s="68">
        <f t="shared" si="0"/>
        <v>0</v>
      </c>
      <c r="H12" s="69" t="e">
        <f t="shared" si="1"/>
        <v>#DIV/0!</v>
      </c>
    </row>
    <row r="13" spans="1:8" ht="18.95" customHeight="1" thickBot="1">
      <c r="A13" s="147" t="s">
        <v>320</v>
      </c>
      <c r="B13" s="132"/>
      <c r="C13" s="62" t="s">
        <v>321</v>
      </c>
      <c r="D13" s="42" t="s">
        <v>317</v>
      </c>
      <c r="E13" s="67">
        <f>SUM(E14,E15,E18)</f>
        <v>82217200</v>
      </c>
      <c r="F13" s="70">
        <f>F14+F15+F18</f>
        <v>82217200</v>
      </c>
      <c r="G13" s="68">
        <f t="shared" si="0"/>
        <v>0</v>
      </c>
      <c r="H13" s="69">
        <f t="shared" si="1"/>
        <v>1</v>
      </c>
    </row>
    <row r="14" spans="1:8" ht="27.95" customHeight="1" thickBot="1">
      <c r="A14" s="146" t="s">
        <v>322</v>
      </c>
      <c r="B14" s="132"/>
      <c r="C14" s="62" t="s">
        <v>323</v>
      </c>
      <c r="D14" s="42" t="s">
        <v>317</v>
      </c>
      <c r="E14" s="67">
        <v>82217200</v>
      </c>
      <c r="F14" s="67">
        <v>82217200</v>
      </c>
      <c r="G14" s="68">
        <f t="shared" si="0"/>
        <v>0</v>
      </c>
      <c r="H14" s="69">
        <f t="shared" si="1"/>
        <v>1</v>
      </c>
    </row>
    <row r="15" spans="1:8" ht="15.75" customHeight="1" thickBot="1">
      <c r="A15" s="146" t="s">
        <v>324</v>
      </c>
      <c r="B15" s="132"/>
      <c r="C15" s="62" t="s">
        <v>325</v>
      </c>
      <c r="D15" s="42" t="s">
        <v>317</v>
      </c>
      <c r="E15" s="67">
        <f>SUM(E16,E17)</f>
        <v>0</v>
      </c>
      <c r="F15" s="70">
        <f>F16+F17</f>
        <v>0</v>
      </c>
      <c r="G15" s="68">
        <f t="shared" si="0"/>
        <v>0</v>
      </c>
      <c r="H15" s="69" t="e">
        <f t="shared" si="1"/>
        <v>#DIV/0!</v>
      </c>
    </row>
    <row r="16" spans="1:8" ht="42" customHeight="1" thickBot="1">
      <c r="A16" s="148" t="s">
        <v>326</v>
      </c>
      <c r="B16" s="132"/>
      <c r="C16" s="62" t="s">
        <v>327</v>
      </c>
      <c r="D16" s="42"/>
      <c r="E16" s="67">
        <v>0</v>
      </c>
      <c r="F16" s="80"/>
      <c r="G16" s="68">
        <f t="shared" si="0"/>
        <v>0</v>
      </c>
      <c r="H16" s="69" t="e">
        <f t="shared" si="1"/>
        <v>#DIV/0!</v>
      </c>
    </row>
    <row r="17" spans="1:8" ht="29.45" customHeight="1" thickBot="1">
      <c r="A17" s="148" t="s">
        <v>328</v>
      </c>
      <c r="B17" s="132"/>
      <c r="C17" s="62" t="s">
        <v>329</v>
      </c>
      <c r="D17" s="42"/>
      <c r="E17" s="67">
        <v>0</v>
      </c>
      <c r="F17" s="80"/>
      <c r="G17" s="68">
        <f t="shared" si="0"/>
        <v>0</v>
      </c>
      <c r="H17" s="69" t="e">
        <f t="shared" si="1"/>
        <v>#DIV/0!</v>
      </c>
    </row>
    <row r="18" spans="1:8" ht="42.95" customHeight="1" thickBot="1">
      <c r="A18" s="146" t="s">
        <v>330</v>
      </c>
      <c r="B18" s="132"/>
      <c r="C18" s="62" t="s">
        <v>331</v>
      </c>
      <c r="D18" s="42"/>
      <c r="E18" s="67">
        <v>0</v>
      </c>
      <c r="F18" s="80"/>
      <c r="G18" s="68">
        <f t="shared" si="0"/>
        <v>0</v>
      </c>
      <c r="H18" s="69" t="e">
        <f t="shared" si="1"/>
        <v>#DIV/0!</v>
      </c>
    </row>
    <row r="19" spans="1:8" ht="21" customHeight="1" thickBot="1">
      <c r="A19" s="147" t="s">
        <v>332</v>
      </c>
      <c r="B19" s="132"/>
      <c r="C19" s="62" t="s">
        <v>333</v>
      </c>
      <c r="D19" s="42"/>
      <c r="E19" s="67">
        <f>SUM(E20:E24)</f>
        <v>136923969.54999998</v>
      </c>
      <c r="F19" s="70">
        <f>F20+F21+F22+F23+F24</f>
        <v>96358682.560000002</v>
      </c>
      <c r="G19" s="68">
        <f t="shared" si="0"/>
        <v>40565286.98999998</v>
      </c>
      <c r="H19" s="69">
        <f t="shared" si="1"/>
        <v>0.7037385994335571</v>
      </c>
    </row>
    <row r="20" spans="1:8" ht="27.95" customHeight="1" thickBot="1">
      <c r="A20" s="146" t="s">
        <v>334</v>
      </c>
      <c r="B20" s="132"/>
      <c r="C20" s="62" t="s">
        <v>335</v>
      </c>
      <c r="D20" s="42">
        <v>100</v>
      </c>
      <c r="E20" s="67">
        <v>3814856.78</v>
      </c>
      <c r="F20" s="80">
        <v>3814856.78</v>
      </c>
      <c r="G20" s="68">
        <f t="shared" si="0"/>
        <v>0</v>
      </c>
      <c r="H20" s="69">
        <f t="shared" si="1"/>
        <v>1</v>
      </c>
    </row>
    <row r="21" spans="1:8" ht="18.600000000000001" customHeight="1" thickBot="1">
      <c r="A21" s="146" t="s">
        <v>336</v>
      </c>
      <c r="B21" s="132"/>
      <c r="C21" s="62" t="s">
        <v>337</v>
      </c>
      <c r="D21" s="42">
        <v>200</v>
      </c>
      <c r="E21" s="67">
        <v>800000</v>
      </c>
      <c r="F21" s="80">
        <v>800000</v>
      </c>
      <c r="G21" s="68">
        <f t="shared" si="0"/>
        <v>0</v>
      </c>
      <c r="H21" s="69">
        <f t="shared" si="1"/>
        <v>1</v>
      </c>
    </row>
    <row r="22" spans="1:8" ht="40.5" customHeight="1" thickBot="1">
      <c r="A22" s="146" t="s">
        <v>338</v>
      </c>
      <c r="B22" s="132"/>
      <c r="C22" s="62" t="s">
        <v>339</v>
      </c>
      <c r="D22" s="42">
        <v>300</v>
      </c>
      <c r="E22" s="67">
        <v>132309112.77</v>
      </c>
      <c r="F22" s="80">
        <v>91743825.780000001</v>
      </c>
      <c r="G22" s="68">
        <f t="shared" si="0"/>
        <v>40565286.989999995</v>
      </c>
      <c r="H22" s="69">
        <f t="shared" si="1"/>
        <v>0.69340519227487529</v>
      </c>
    </row>
    <row r="23" spans="1:8" ht="30.95" customHeight="1" thickBot="1">
      <c r="A23" s="146" t="s">
        <v>340</v>
      </c>
      <c r="B23" s="132"/>
      <c r="C23" s="62" t="s">
        <v>341</v>
      </c>
      <c r="D23" s="42">
        <v>810</v>
      </c>
      <c r="E23" s="67">
        <v>0</v>
      </c>
      <c r="F23" s="80"/>
      <c r="G23" s="68">
        <f t="shared" si="0"/>
        <v>0</v>
      </c>
      <c r="H23" s="69" t="e">
        <f t="shared" si="1"/>
        <v>#DIV/0!</v>
      </c>
    </row>
    <row r="24" spans="1:8" ht="15.75" customHeight="1" thickBot="1">
      <c r="A24" s="146" t="s">
        <v>342</v>
      </c>
      <c r="B24" s="132"/>
      <c r="C24" s="62" t="s">
        <v>343</v>
      </c>
      <c r="D24" s="42">
        <v>820</v>
      </c>
      <c r="E24" s="67">
        <v>0</v>
      </c>
      <c r="F24" s="80"/>
      <c r="G24" s="68">
        <f t="shared" si="0"/>
        <v>0</v>
      </c>
      <c r="H24" s="69" t="e">
        <f t="shared" si="1"/>
        <v>#DIV/0!</v>
      </c>
    </row>
    <row r="25" spans="1:8" ht="19.5" customHeight="1" thickBot="1">
      <c r="A25" s="147" t="s">
        <v>344</v>
      </c>
      <c r="B25" s="132"/>
      <c r="C25" s="62" t="s">
        <v>345</v>
      </c>
      <c r="D25" s="42" t="s">
        <v>317</v>
      </c>
      <c r="E25" s="67">
        <f>SUM(E26:E29)</f>
        <v>0</v>
      </c>
      <c r="F25" s="70">
        <f>F26+F27+F28+F29</f>
        <v>0</v>
      </c>
      <c r="G25" s="68">
        <f t="shared" si="0"/>
        <v>0</v>
      </c>
      <c r="H25" s="69" t="e">
        <f t="shared" si="1"/>
        <v>#DIV/0!</v>
      </c>
    </row>
    <row r="26" spans="1:8" ht="30" customHeight="1" thickBot="1">
      <c r="A26" s="146" t="s">
        <v>346</v>
      </c>
      <c r="B26" s="132"/>
      <c r="C26" s="62" t="s">
        <v>347</v>
      </c>
      <c r="D26" s="42" t="s">
        <v>317</v>
      </c>
      <c r="E26" s="67">
        <v>0</v>
      </c>
      <c r="F26" s="80"/>
      <c r="G26" s="68">
        <f t="shared" si="0"/>
        <v>0</v>
      </c>
      <c r="H26" s="69" t="e">
        <f t="shared" si="1"/>
        <v>#DIV/0!</v>
      </c>
    </row>
    <row r="27" spans="1:8" ht="15.75" customHeight="1" thickBot="1">
      <c r="A27" s="146" t="s">
        <v>348</v>
      </c>
      <c r="B27" s="132"/>
      <c r="C27" s="62" t="s">
        <v>349</v>
      </c>
      <c r="D27" s="42" t="s">
        <v>317</v>
      </c>
      <c r="E27" s="67">
        <v>0</v>
      </c>
      <c r="F27" s="80"/>
      <c r="G27" s="68">
        <f t="shared" si="0"/>
        <v>0</v>
      </c>
      <c r="H27" s="69" t="e">
        <f t="shared" si="1"/>
        <v>#DIV/0!</v>
      </c>
    </row>
    <row r="28" spans="1:8" ht="33" customHeight="1" thickBot="1">
      <c r="A28" s="146" t="s">
        <v>350</v>
      </c>
      <c r="B28" s="132"/>
      <c r="C28" s="62" t="s">
        <v>351</v>
      </c>
      <c r="D28" s="42"/>
      <c r="E28" s="67">
        <f>E12</f>
        <v>0</v>
      </c>
      <c r="F28" s="80"/>
      <c r="G28" s="68">
        <f t="shared" si="0"/>
        <v>0</v>
      </c>
      <c r="H28" s="69" t="e">
        <f t="shared" si="1"/>
        <v>#DIV/0!</v>
      </c>
    </row>
    <row r="29" spans="1:8" ht="48.6" customHeight="1" thickBot="1">
      <c r="A29" s="146" t="s">
        <v>352</v>
      </c>
      <c r="B29" s="132"/>
      <c r="C29" s="62" t="s">
        <v>353</v>
      </c>
      <c r="D29" s="42"/>
      <c r="E29" s="67">
        <f>E17</f>
        <v>0</v>
      </c>
      <c r="F29" s="80"/>
      <c r="G29" s="68">
        <f t="shared" si="0"/>
        <v>0</v>
      </c>
      <c r="H29" s="69" t="e">
        <f t="shared" si="1"/>
        <v>#DIV/0!</v>
      </c>
    </row>
    <row r="30" spans="1:8" ht="18.600000000000001" customHeight="1" thickBot="1">
      <c r="A30" s="147" t="s">
        <v>354</v>
      </c>
      <c r="B30" s="132"/>
      <c r="C30" s="62" t="s">
        <v>355</v>
      </c>
      <c r="D30" s="42" t="s">
        <v>317</v>
      </c>
      <c r="E30" s="67">
        <f>SUM(E31:E32)</f>
        <v>0</v>
      </c>
      <c r="F30" s="70">
        <f>F10+F13-F19-F25</f>
        <v>40565286.99000001</v>
      </c>
      <c r="G30" s="68">
        <f t="shared" si="0"/>
        <v>-40565286.99000001</v>
      </c>
      <c r="H30" s="69" t="e">
        <f t="shared" si="1"/>
        <v>#DIV/0!</v>
      </c>
    </row>
    <row r="31" spans="1:8" ht="27.95" customHeight="1" thickBot="1">
      <c r="A31" s="146" t="s">
        <v>356</v>
      </c>
      <c r="B31" s="132"/>
      <c r="C31" s="62" t="s">
        <v>357</v>
      </c>
      <c r="D31" s="42" t="s">
        <v>317</v>
      </c>
      <c r="E31" s="67">
        <v>0</v>
      </c>
      <c r="F31" s="80"/>
      <c r="G31" s="68">
        <f t="shared" si="0"/>
        <v>0</v>
      </c>
      <c r="H31" s="69" t="e">
        <f t="shared" si="1"/>
        <v>#DIV/0!</v>
      </c>
    </row>
    <row r="32" spans="1:8" ht="19.5" customHeight="1">
      <c r="A32" s="146" t="s">
        <v>358</v>
      </c>
      <c r="B32" s="132"/>
      <c r="C32" s="62" t="s">
        <v>359</v>
      </c>
      <c r="D32" s="42" t="s">
        <v>317</v>
      </c>
      <c r="E32" s="67">
        <v>0</v>
      </c>
      <c r="F32" s="80"/>
      <c r="G32" s="68">
        <f t="shared" si="0"/>
        <v>0</v>
      </c>
      <c r="H32" s="69" t="e">
        <f t="shared" si="1"/>
        <v>#DIV/0!</v>
      </c>
    </row>
  </sheetData>
  <sheetProtection password="CC53" sheet="1"/>
  <mergeCells count="33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H1"/>
    <mergeCell ref="A2:H2"/>
    <mergeCell ref="A4:F4"/>
    <mergeCell ref="A7:B8"/>
    <mergeCell ref="C7:C8"/>
    <mergeCell ref="D7:D8"/>
    <mergeCell ref="E7:F7"/>
    <mergeCell ref="G7:G8"/>
    <mergeCell ref="H7:H8"/>
  </mergeCells>
  <pageMargins left="0.31496062992125978" right="0.31496062992125978" top="0.55118110236220474" bottom="0.35433070866141742" header="0.31496062992125978" footer="0.31496062992125978"/>
  <pageSetup paperSize="9" scale="71" fitToHeight="0" orientation="portrait" r:id="rId1"/>
  <headerFooter>
    <oddHeader>&amp;L&amp;"Times New Roman,обычный"Форма 2.1&amp;R&amp;"Times New Roman,курсив"Отчет о финансовом обеспечении программы развития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showGridLines="0" view="pageBreakPreview" topLeftCell="A7" zoomScale="85" zoomScaleNormal="70" zoomScaleSheetLayoutView="85" zoomScalePageLayoutView="55" workbookViewId="0">
      <selection activeCell="F23" sqref="F23"/>
    </sheetView>
  </sheetViews>
  <sheetFormatPr defaultColWidth="8.7109375" defaultRowHeight="15"/>
  <cols>
    <col min="1" max="1" width="31.7109375" style="72" customWidth="1"/>
    <col min="2" max="2" width="18.5703125" style="72" customWidth="1"/>
    <col min="3" max="3" width="8.7109375" style="72" customWidth="1"/>
    <col min="4" max="4" width="13.7109375" style="72" customWidth="1"/>
    <col min="5" max="5" width="18.42578125" style="72" customWidth="1"/>
    <col min="6" max="6" width="18.140625" style="72" customWidth="1"/>
    <col min="7" max="7" width="12.5703125" style="72" customWidth="1"/>
    <col min="8" max="8" width="14.28515625" style="72" customWidth="1"/>
    <col min="9" max="9" width="8.7109375" style="72" customWidth="1"/>
    <col min="10" max="16384" width="8.7109375" style="72"/>
  </cols>
  <sheetData>
    <row r="1" spans="1:8" ht="25.5" customHeight="1">
      <c r="A1" s="140" t="s">
        <v>26</v>
      </c>
      <c r="B1" s="135"/>
      <c r="C1" s="135"/>
      <c r="D1" s="135"/>
      <c r="E1" s="135"/>
      <c r="F1" s="135"/>
      <c r="G1" s="135"/>
      <c r="H1" s="135"/>
    </row>
    <row r="2" spans="1:8" ht="21.6" customHeight="1">
      <c r="A2" s="140" t="s">
        <v>6</v>
      </c>
      <c r="B2" s="135"/>
      <c r="C2" s="135"/>
      <c r="D2" s="135"/>
      <c r="E2" s="135"/>
      <c r="F2" s="135"/>
      <c r="G2" s="135"/>
      <c r="H2" s="135"/>
    </row>
    <row r="4" spans="1:8" ht="62.1" customHeight="1">
      <c r="A4" s="141" t="s">
        <v>360</v>
      </c>
      <c r="B4" s="135"/>
      <c r="C4" s="135"/>
      <c r="D4" s="135"/>
      <c r="E4" s="135"/>
      <c r="F4" s="135"/>
      <c r="G4" s="59" t="s">
        <v>304</v>
      </c>
      <c r="H4" s="63" t="s">
        <v>361</v>
      </c>
    </row>
    <row r="5" spans="1:8" ht="15" customHeight="1">
      <c r="A5" s="73"/>
      <c r="B5" s="47"/>
      <c r="C5" s="47"/>
      <c r="D5" s="47"/>
      <c r="E5" s="47"/>
      <c r="F5" s="47"/>
    </row>
    <row r="6" spans="1:8">
      <c r="H6" s="58" t="s">
        <v>306</v>
      </c>
    </row>
    <row r="7" spans="1:8" ht="27.95" customHeight="1">
      <c r="A7" s="138" t="s">
        <v>252</v>
      </c>
      <c r="B7" s="142"/>
      <c r="C7" s="138" t="s">
        <v>253</v>
      </c>
      <c r="D7" s="138" t="s">
        <v>307</v>
      </c>
      <c r="E7" s="138" t="s">
        <v>308</v>
      </c>
      <c r="F7" s="132"/>
      <c r="G7" s="138" t="s">
        <v>309</v>
      </c>
      <c r="H7" s="138" t="s">
        <v>310</v>
      </c>
    </row>
    <row r="8" spans="1:8" ht="32.1" customHeight="1">
      <c r="A8" s="143"/>
      <c r="B8" s="144"/>
      <c r="C8" s="145"/>
      <c r="D8" s="145"/>
      <c r="E8" s="74" t="s">
        <v>311</v>
      </c>
      <c r="F8" s="74" t="s">
        <v>312</v>
      </c>
      <c r="G8" s="145"/>
      <c r="H8" s="145"/>
    </row>
    <row r="9" spans="1:8" ht="15.75" customHeight="1" thickBot="1">
      <c r="A9" s="138">
        <v>1</v>
      </c>
      <c r="B9" s="132"/>
      <c r="C9" s="42">
        <v>2</v>
      </c>
      <c r="D9" s="42">
        <v>3</v>
      </c>
      <c r="E9" s="42">
        <v>4</v>
      </c>
      <c r="F9" s="42">
        <v>5</v>
      </c>
      <c r="G9" s="42">
        <v>6</v>
      </c>
      <c r="H9" s="42">
        <v>7</v>
      </c>
    </row>
    <row r="10" spans="1:8" ht="17.100000000000001" customHeight="1" thickBot="1">
      <c r="A10" s="147" t="s">
        <v>313</v>
      </c>
      <c r="B10" s="132"/>
      <c r="C10" s="62" t="s">
        <v>314</v>
      </c>
      <c r="D10" s="42"/>
      <c r="E10" s="67">
        <f>SUM(E11:E12)</f>
        <v>0</v>
      </c>
      <c r="F10" s="67">
        <v>0</v>
      </c>
      <c r="G10" s="68">
        <f t="shared" ref="G10:G32" si="0">E10-F10</f>
        <v>0</v>
      </c>
      <c r="H10" s="69" t="e">
        <f t="shared" ref="H10:H32" si="1">F10/E10</f>
        <v>#DIV/0!</v>
      </c>
    </row>
    <row r="11" spans="1:8" ht="27.95" customHeight="1" thickBot="1">
      <c r="A11" s="146" t="s">
        <v>315</v>
      </c>
      <c r="B11" s="132"/>
      <c r="C11" s="62" t="s">
        <v>316</v>
      </c>
      <c r="D11" s="42" t="s">
        <v>317</v>
      </c>
      <c r="E11" s="67">
        <v>0</v>
      </c>
      <c r="F11" s="67">
        <v>0</v>
      </c>
      <c r="G11" s="68">
        <f t="shared" si="0"/>
        <v>0</v>
      </c>
      <c r="H11" s="69" t="e">
        <f t="shared" si="1"/>
        <v>#DIV/0!</v>
      </c>
    </row>
    <row r="12" spans="1:8" ht="15" customHeight="1" thickBot="1">
      <c r="A12" s="146" t="s">
        <v>318</v>
      </c>
      <c r="B12" s="132"/>
      <c r="C12" s="62" t="s">
        <v>319</v>
      </c>
      <c r="D12" s="42"/>
      <c r="E12" s="67">
        <v>0</v>
      </c>
      <c r="F12" s="67">
        <v>0</v>
      </c>
      <c r="G12" s="68">
        <f t="shared" si="0"/>
        <v>0</v>
      </c>
      <c r="H12" s="69" t="e">
        <f t="shared" si="1"/>
        <v>#DIV/0!</v>
      </c>
    </row>
    <row r="13" spans="1:8" ht="18.95" customHeight="1" thickBot="1">
      <c r="A13" s="147" t="s">
        <v>320</v>
      </c>
      <c r="B13" s="132"/>
      <c r="C13" s="62" t="s">
        <v>321</v>
      </c>
      <c r="D13" s="42" t="s">
        <v>317</v>
      </c>
      <c r="E13" s="67">
        <f>SUM(E14,E15,E18)</f>
        <v>17782800</v>
      </c>
      <c r="F13" s="70">
        <f>F14+F15+F18</f>
        <v>17782800</v>
      </c>
      <c r="G13" s="68">
        <f t="shared" si="0"/>
        <v>0</v>
      </c>
      <c r="H13" s="69">
        <f t="shared" si="1"/>
        <v>1</v>
      </c>
    </row>
    <row r="14" spans="1:8" ht="27.95" customHeight="1" thickBot="1">
      <c r="A14" s="146" t="s">
        <v>322</v>
      </c>
      <c r="B14" s="132"/>
      <c r="C14" s="62" t="s">
        <v>323</v>
      </c>
      <c r="D14" s="42" t="s">
        <v>317</v>
      </c>
      <c r="E14" s="67">
        <v>17782800</v>
      </c>
      <c r="F14" s="67">
        <v>17782800</v>
      </c>
      <c r="G14" s="68">
        <f t="shared" si="0"/>
        <v>0</v>
      </c>
      <c r="H14" s="69">
        <f t="shared" si="1"/>
        <v>1</v>
      </c>
    </row>
    <row r="15" spans="1:8" ht="15" customHeight="1" thickBot="1">
      <c r="A15" s="146" t="s">
        <v>324</v>
      </c>
      <c r="B15" s="132"/>
      <c r="C15" s="62" t="s">
        <v>325</v>
      </c>
      <c r="D15" s="42" t="s">
        <v>317</v>
      </c>
      <c r="E15" s="67">
        <f>SUM(E16,E17)</f>
        <v>0</v>
      </c>
      <c r="F15" s="70">
        <f>F16+F17</f>
        <v>0</v>
      </c>
      <c r="G15" s="68">
        <f t="shared" si="0"/>
        <v>0</v>
      </c>
      <c r="H15" s="69" t="e">
        <f t="shared" si="1"/>
        <v>#DIV/0!</v>
      </c>
    </row>
    <row r="16" spans="1:8" ht="42" customHeight="1" thickBot="1">
      <c r="A16" s="148" t="s">
        <v>326</v>
      </c>
      <c r="B16" s="132"/>
      <c r="C16" s="62" t="s">
        <v>327</v>
      </c>
      <c r="D16" s="42"/>
      <c r="E16" s="67">
        <v>0</v>
      </c>
      <c r="F16" s="80"/>
      <c r="G16" s="68">
        <f t="shared" si="0"/>
        <v>0</v>
      </c>
      <c r="H16" s="69" t="e">
        <f t="shared" si="1"/>
        <v>#DIV/0!</v>
      </c>
    </row>
    <row r="17" spans="1:8" ht="29.45" customHeight="1" thickBot="1">
      <c r="A17" s="148" t="s">
        <v>328</v>
      </c>
      <c r="B17" s="132"/>
      <c r="C17" s="62" t="s">
        <v>329</v>
      </c>
      <c r="D17" s="42"/>
      <c r="E17" s="67">
        <v>0</v>
      </c>
      <c r="F17" s="80"/>
      <c r="G17" s="68">
        <f t="shared" si="0"/>
        <v>0</v>
      </c>
      <c r="H17" s="69" t="e">
        <f t="shared" si="1"/>
        <v>#DIV/0!</v>
      </c>
    </row>
    <row r="18" spans="1:8" ht="42.95" customHeight="1" thickBot="1">
      <c r="A18" s="146" t="s">
        <v>330</v>
      </c>
      <c r="B18" s="132"/>
      <c r="C18" s="62" t="s">
        <v>331</v>
      </c>
      <c r="D18" s="42"/>
      <c r="E18" s="67">
        <v>0</v>
      </c>
      <c r="F18" s="80"/>
      <c r="G18" s="68">
        <f t="shared" si="0"/>
        <v>0</v>
      </c>
      <c r="H18" s="69" t="e">
        <f t="shared" si="1"/>
        <v>#DIV/0!</v>
      </c>
    </row>
    <row r="19" spans="1:8" ht="21" customHeight="1" thickBot="1">
      <c r="A19" s="147" t="s">
        <v>332</v>
      </c>
      <c r="B19" s="132"/>
      <c r="C19" s="62" t="s">
        <v>333</v>
      </c>
      <c r="D19" s="42"/>
      <c r="E19" s="67">
        <f>SUM(E20:E24)</f>
        <v>17782800</v>
      </c>
      <c r="F19" s="70">
        <f>F20+F21+F22+F23+F24</f>
        <v>17782800</v>
      </c>
      <c r="G19" s="68">
        <f t="shared" si="0"/>
        <v>0</v>
      </c>
      <c r="H19" s="69">
        <f t="shared" si="1"/>
        <v>1</v>
      </c>
    </row>
    <row r="20" spans="1:8" ht="27.95" customHeight="1" thickBot="1">
      <c r="A20" s="146" t="s">
        <v>334</v>
      </c>
      <c r="B20" s="132"/>
      <c r="C20" s="62" t="s">
        <v>335</v>
      </c>
      <c r="D20" s="42">
        <v>100</v>
      </c>
      <c r="E20" s="67">
        <v>3528180</v>
      </c>
      <c r="F20" s="80">
        <v>3528180</v>
      </c>
      <c r="G20" s="68">
        <f t="shared" si="0"/>
        <v>0</v>
      </c>
      <c r="H20" s="69">
        <f t="shared" si="1"/>
        <v>1</v>
      </c>
    </row>
    <row r="21" spans="1:8" ht="18.600000000000001" customHeight="1" thickBot="1">
      <c r="A21" s="146" t="s">
        <v>336</v>
      </c>
      <c r="B21" s="132"/>
      <c r="C21" s="62" t="s">
        <v>337</v>
      </c>
      <c r="D21" s="42">
        <v>200</v>
      </c>
      <c r="E21" s="67">
        <v>736924</v>
      </c>
      <c r="F21" s="80">
        <v>736924</v>
      </c>
      <c r="G21" s="68">
        <f t="shared" si="0"/>
        <v>0</v>
      </c>
      <c r="H21" s="69">
        <f t="shared" si="1"/>
        <v>1</v>
      </c>
    </row>
    <row r="22" spans="1:8" ht="40.5" customHeight="1" thickBot="1">
      <c r="A22" s="146" t="s">
        <v>338</v>
      </c>
      <c r="B22" s="132"/>
      <c r="C22" s="62" t="s">
        <v>339</v>
      </c>
      <c r="D22" s="42">
        <v>300</v>
      </c>
      <c r="E22" s="67">
        <v>13517696</v>
      </c>
      <c r="F22" s="80">
        <v>13517696</v>
      </c>
      <c r="G22" s="68">
        <f t="shared" si="0"/>
        <v>0</v>
      </c>
      <c r="H22" s="69">
        <f t="shared" si="1"/>
        <v>1</v>
      </c>
    </row>
    <row r="23" spans="1:8" ht="30.95" customHeight="1" thickBot="1">
      <c r="A23" s="146" t="s">
        <v>340</v>
      </c>
      <c r="B23" s="132"/>
      <c r="C23" s="62" t="s">
        <v>341</v>
      </c>
      <c r="D23" s="42">
        <v>810</v>
      </c>
      <c r="E23" s="67">
        <v>0</v>
      </c>
      <c r="F23" s="80"/>
      <c r="G23" s="68">
        <f t="shared" si="0"/>
        <v>0</v>
      </c>
      <c r="H23" s="69" t="e">
        <f t="shared" si="1"/>
        <v>#DIV/0!</v>
      </c>
    </row>
    <row r="24" spans="1:8" ht="15.75" customHeight="1" thickBot="1">
      <c r="A24" s="146" t="s">
        <v>342</v>
      </c>
      <c r="B24" s="132"/>
      <c r="C24" s="62" t="s">
        <v>343</v>
      </c>
      <c r="D24" s="42">
        <v>820</v>
      </c>
      <c r="E24" s="67">
        <v>0</v>
      </c>
      <c r="F24" s="80"/>
      <c r="G24" s="68">
        <f t="shared" si="0"/>
        <v>0</v>
      </c>
      <c r="H24" s="69" t="e">
        <f t="shared" si="1"/>
        <v>#DIV/0!</v>
      </c>
    </row>
    <row r="25" spans="1:8" ht="19.5" customHeight="1" thickBot="1">
      <c r="A25" s="147" t="s">
        <v>344</v>
      </c>
      <c r="B25" s="132"/>
      <c r="C25" s="62" t="s">
        <v>345</v>
      </c>
      <c r="D25" s="42" t="s">
        <v>317</v>
      </c>
      <c r="E25" s="67">
        <f>SUM(E26:E29)</f>
        <v>0</v>
      </c>
      <c r="F25" s="70">
        <f>F26+F27+F28+F29</f>
        <v>0</v>
      </c>
      <c r="G25" s="68">
        <f t="shared" si="0"/>
        <v>0</v>
      </c>
      <c r="H25" s="69" t="e">
        <f t="shared" si="1"/>
        <v>#DIV/0!</v>
      </c>
    </row>
    <row r="26" spans="1:8" ht="30" customHeight="1" thickBot="1">
      <c r="A26" s="146" t="s">
        <v>346</v>
      </c>
      <c r="B26" s="132"/>
      <c r="C26" s="62" t="s">
        <v>347</v>
      </c>
      <c r="D26" s="42" t="s">
        <v>317</v>
      </c>
      <c r="E26" s="67">
        <v>0</v>
      </c>
      <c r="F26" s="80"/>
      <c r="G26" s="68">
        <f t="shared" si="0"/>
        <v>0</v>
      </c>
      <c r="H26" s="69" t="e">
        <f t="shared" si="1"/>
        <v>#DIV/0!</v>
      </c>
    </row>
    <row r="27" spans="1:8" ht="15" customHeight="1" thickBot="1">
      <c r="A27" s="146" t="s">
        <v>348</v>
      </c>
      <c r="B27" s="132"/>
      <c r="C27" s="62" t="s">
        <v>349</v>
      </c>
      <c r="D27" s="42" t="s">
        <v>317</v>
      </c>
      <c r="E27" s="67">
        <v>0</v>
      </c>
      <c r="F27" s="80"/>
      <c r="G27" s="68">
        <f t="shared" si="0"/>
        <v>0</v>
      </c>
      <c r="H27" s="69" t="e">
        <f t="shared" si="1"/>
        <v>#DIV/0!</v>
      </c>
    </row>
    <row r="28" spans="1:8" ht="33" customHeight="1" thickBot="1">
      <c r="A28" s="146" t="s">
        <v>350</v>
      </c>
      <c r="B28" s="132"/>
      <c r="C28" s="62" t="s">
        <v>351</v>
      </c>
      <c r="D28" s="42"/>
      <c r="E28" s="67">
        <f>E12</f>
        <v>0</v>
      </c>
      <c r="F28" s="80"/>
      <c r="G28" s="68">
        <f t="shared" si="0"/>
        <v>0</v>
      </c>
      <c r="H28" s="69" t="e">
        <f t="shared" si="1"/>
        <v>#DIV/0!</v>
      </c>
    </row>
    <row r="29" spans="1:8" ht="48.6" customHeight="1" thickBot="1">
      <c r="A29" s="146" t="s">
        <v>352</v>
      </c>
      <c r="B29" s="132"/>
      <c r="C29" s="62" t="s">
        <v>353</v>
      </c>
      <c r="D29" s="42"/>
      <c r="E29" s="67">
        <f>E17</f>
        <v>0</v>
      </c>
      <c r="F29" s="80"/>
      <c r="G29" s="68">
        <f t="shared" si="0"/>
        <v>0</v>
      </c>
      <c r="H29" s="69" t="e">
        <f t="shared" si="1"/>
        <v>#DIV/0!</v>
      </c>
    </row>
    <row r="30" spans="1:8" ht="18.600000000000001" customHeight="1" thickBot="1">
      <c r="A30" s="147" t="s">
        <v>354</v>
      </c>
      <c r="B30" s="132"/>
      <c r="C30" s="62" t="s">
        <v>355</v>
      </c>
      <c r="D30" s="42" t="s">
        <v>317</v>
      </c>
      <c r="E30" s="67">
        <f>SUM(E31:E32)</f>
        <v>0</v>
      </c>
      <c r="F30" s="70">
        <f>F10+F13-F19-F25</f>
        <v>0</v>
      </c>
      <c r="G30" s="68">
        <f t="shared" si="0"/>
        <v>0</v>
      </c>
      <c r="H30" s="69" t="e">
        <f t="shared" si="1"/>
        <v>#DIV/0!</v>
      </c>
    </row>
    <row r="31" spans="1:8" ht="27.95" customHeight="1" thickBot="1">
      <c r="A31" s="146" t="s">
        <v>356</v>
      </c>
      <c r="B31" s="132"/>
      <c r="C31" s="62" t="s">
        <v>357</v>
      </c>
      <c r="D31" s="42" t="s">
        <v>317</v>
      </c>
      <c r="E31" s="67">
        <v>0</v>
      </c>
      <c r="F31" s="80"/>
      <c r="G31" s="68">
        <f t="shared" si="0"/>
        <v>0</v>
      </c>
      <c r="H31" s="69" t="e">
        <f t="shared" si="1"/>
        <v>#DIV/0!</v>
      </c>
    </row>
    <row r="32" spans="1:8" ht="19.5" customHeight="1">
      <c r="A32" s="146" t="s">
        <v>358</v>
      </c>
      <c r="B32" s="132"/>
      <c r="C32" s="62" t="s">
        <v>359</v>
      </c>
      <c r="D32" s="42" t="s">
        <v>317</v>
      </c>
      <c r="E32" s="67">
        <v>0</v>
      </c>
      <c r="F32" s="80"/>
      <c r="G32" s="68">
        <f t="shared" si="0"/>
        <v>0</v>
      </c>
      <c r="H32" s="69" t="e">
        <f t="shared" si="1"/>
        <v>#DIV/0!</v>
      </c>
    </row>
  </sheetData>
  <sheetProtection password="CC53" sheet="1"/>
  <mergeCells count="33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H1"/>
    <mergeCell ref="A2:H2"/>
    <mergeCell ref="A4:F4"/>
    <mergeCell ref="A7:B8"/>
    <mergeCell ref="C7:C8"/>
    <mergeCell ref="D7:D8"/>
    <mergeCell ref="E7:F7"/>
    <mergeCell ref="G7:G8"/>
    <mergeCell ref="H7:H8"/>
  </mergeCells>
  <pageMargins left="0.31496062992125978" right="0.31496062992125978" top="0.55118110236220474" bottom="0.35433070866141742" header="0.31496062992125978" footer="0.31496062992125978"/>
  <pageSetup paperSize="9" scale="71" fitToHeight="0" orientation="portrait" r:id="rId1"/>
  <headerFooter>
    <oddHeader>&amp;L&amp;"Times New Roman,обычный"Форма 2.2&amp;R&amp;"Times New Roman,курсив"Отчет о финансовом обеспечении программы развития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showGridLines="0" view="pageBreakPreview" topLeftCell="A7" zoomScale="85" zoomScaleNormal="70" zoomScaleSheetLayoutView="85" zoomScalePageLayoutView="55" workbookViewId="0">
      <selection activeCell="F23" sqref="F23"/>
    </sheetView>
  </sheetViews>
  <sheetFormatPr defaultColWidth="8.7109375" defaultRowHeight="15"/>
  <cols>
    <col min="1" max="1" width="31.7109375" style="72" customWidth="1"/>
    <col min="2" max="2" width="18.5703125" style="72" customWidth="1"/>
    <col min="3" max="3" width="8.7109375" style="72" customWidth="1"/>
    <col min="4" max="4" width="13.7109375" style="72" customWidth="1"/>
    <col min="5" max="5" width="18.42578125" style="72" customWidth="1"/>
    <col min="6" max="6" width="18.140625" style="72" customWidth="1"/>
    <col min="7" max="7" width="12.5703125" style="72" customWidth="1"/>
    <col min="8" max="8" width="14.28515625" style="72" customWidth="1"/>
    <col min="9" max="9" width="8.7109375" style="72" customWidth="1"/>
    <col min="10" max="16384" width="8.7109375" style="72"/>
  </cols>
  <sheetData>
    <row r="1" spans="1:8" ht="26.45" customHeight="1">
      <c r="A1" s="140" t="s">
        <v>29</v>
      </c>
      <c r="B1" s="135"/>
      <c r="C1" s="135"/>
      <c r="D1" s="135"/>
      <c r="E1" s="135"/>
      <c r="F1" s="135"/>
      <c r="G1" s="135"/>
      <c r="H1" s="135"/>
    </row>
    <row r="2" spans="1:8" ht="21.6" customHeight="1">
      <c r="A2" s="140" t="s">
        <v>6</v>
      </c>
      <c r="B2" s="135"/>
      <c r="C2" s="135"/>
      <c r="D2" s="135"/>
      <c r="E2" s="135"/>
      <c r="F2" s="135"/>
      <c r="G2" s="135"/>
      <c r="H2" s="135"/>
    </row>
    <row r="4" spans="1:8" ht="62.1" customHeight="1">
      <c r="A4" s="141" t="s">
        <v>362</v>
      </c>
      <c r="B4" s="135"/>
      <c r="C4" s="135"/>
      <c r="D4" s="135"/>
      <c r="E4" s="135"/>
      <c r="F4" s="135"/>
      <c r="G4" s="59" t="s">
        <v>304</v>
      </c>
      <c r="H4" s="63" t="s">
        <v>363</v>
      </c>
    </row>
    <row r="5" spans="1:8" ht="15" customHeight="1">
      <c r="A5" s="73"/>
      <c r="B5" s="47"/>
      <c r="C5" s="47"/>
      <c r="D5" s="47"/>
      <c r="E5" s="47"/>
      <c r="F5" s="47"/>
    </row>
    <row r="6" spans="1:8">
      <c r="H6" s="58" t="s">
        <v>306</v>
      </c>
    </row>
    <row r="7" spans="1:8" ht="27.95" customHeight="1">
      <c r="A7" s="138" t="s">
        <v>252</v>
      </c>
      <c r="B7" s="142"/>
      <c r="C7" s="138" t="s">
        <v>253</v>
      </c>
      <c r="D7" s="138" t="s">
        <v>307</v>
      </c>
      <c r="E7" s="138" t="s">
        <v>308</v>
      </c>
      <c r="F7" s="132"/>
      <c r="G7" s="138" t="s">
        <v>309</v>
      </c>
      <c r="H7" s="138" t="s">
        <v>310</v>
      </c>
    </row>
    <row r="8" spans="1:8" ht="32.1" customHeight="1">
      <c r="A8" s="143"/>
      <c r="B8" s="144"/>
      <c r="C8" s="145"/>
      <c r="D8" s="145"/>
      <c r="E8" s="74" t="s">
        <v>311</v>
      </c>
      <c r="F8" s="74" t="s">
        <v>312</v>
      </c>
      <c r="G8" s="145"/>
      <c r="H8" s="145"/>
    </row>
    <row r="9" spans="1:8" ht="15.75" customHeight="1" thickBot="1">
      <c r="A9" s="138">
        <v>1</v>
      </c>
      <c r="B9" s="132"/>
      <c r="C9" s="42">
        <v>2</v>
      </c>
      <c r="D9" s="42">
        <v>3</v>
      </c>
      <c r="E9" s="42">
        <v>4</v>
      </c>
      <c r="F9" s="42">
        <v>5</v>
      </c>
      <c r="G9" s="42">
        <v>6</v>
      </c>
      <c r="H9" s="42">
        <v>7</v>
      </c>
    </row>
    <row r="10" spans="1:8" ht="17.100000000000001" customHeight="1" thickBot="1">
      <c r="A10" s="147" t="s">
        <v>313</v>
      </c>
      <c r="B10" s="132"/>
      <c r="C10" s="62" t="s">
        <v>314</v>
      </c>
      <c r="D10" s="42"/>
      <c r="E10" s="67">
        <f>SUM(E11:E12)</f>
        <v>9410848.0199999996</v>
      </c>
      <c r="F10" s="67">
        <v>9410848.0199999996</v>
      </c>
      <c r="G10" s="68">
        <f>E10-F10</f>
        <v>0</v>
      </c>
      <c r="H10" s="69">
        <f>F10/E10</f>
        <v>1</v>
      </c>
    </row>
    <row r="11" spans="1:8" ht="27.95" customHeight="1" thickBot="1">
      <c r="A11" s="146" t="s">
        <v>315</v>
      </c>
      <c r="B11" s="132"/>
      <c r="C11" s="62" t="s">
        <v>316</v>
      </c>
      <c r="D11" s="42" t="s">
        <v>317</v>
      </c>
      <c r="E11" s="67">
        <v>9410848.0199999996</v>
      </c>
      <c r="F11" s="67">
        <v>9410848.0199999996</v>
      </c>
      <c r="G11" s="68">
        <f>E11-F11</f>
        <v>0</v>
      </c>
      <c r="H11" s="69">
        <f>F11/E11</f>
        <v>1</v>
      </c>
    </row>
    <row r="12" spans="1:8" ht="15" customHeight="1" thickBot="1">
      <c r="A12" s="146" t="s">
        <v>318</v>
      </c>
      <c r="B12" s="132"/>
      <c r="C12" s="62" t="s">
        <v>319</v>
      </c>
      <c r="D12" s="42"/>
      <c r="E12" s="67">
        <v>0</v>
      </c>
      <c r="F12" s="67">
        <v>0</v>
      </c>
      <c r="G12" s="68">
        <f>E12-F12</f>
        <v>0</v>
      </c>
      <c r="H12" s="69" t="e">
        <f>F12/E12</f>
        <v>#DIV/0!</v>
      </c>
    </row>
    <row r="13" spans="1:8" ht="18.95" customHeight="1" thickBot="1">
      <c r="A13" s="147" t="s">
        <v>320</v>
      </c>
      <c r="B13" s="132"/>
      <c r="C13" s="62" t="s">
        <v>321</v>
      </c>
      <c r="D13" s="42" t="s">
        <v>317</v>
      </c>
      <c r="E13" s="67">
        <f>SUM(E18,E14)</f>
        <v>0</v>
      </c>
      <c r="F13" s="70">
        <f>F15+F18</f>
        <v>0</v>
      </c>
      <c r="G13" s="68">
        <f>E13-F13</f>
        <v>0</v>
      </c>
      <c r="H13" s="69" t="e">
        <f>F13/E13</f>
        <v>#DIV/0!</v>
      </c>
    </row>
    <row r="14" spans="1:8" ht="27.95" customHeight="1" thickBot="1">
      <c r="A14" s="146" t="s">
        <v>322</v>
      </c>
      <c r="B14" s="132"/>
      <c r="C14" s="62" t="s">
        <v>323</v>
      </c>
      <c r="D14" s="42" t="s">
        <v>317</v>
      </c>
      <c r="E14" s="67" t="s">
        <v>317</v>
      </c>
      <c r="F14" s="67" t="s">
        <v>317</v>
      </c>
      <c r="G14" s="81" t="s">
        <v>317</v>
      </c>
      <c r="H14" s="81" t="s">
        <v>317</v>
      </c>
    </row>
    <row r="15" spans="1:8" ht="15" customHeight="1" thickBot="1">
      <c r="A15" s="146" t="s">
        <v>324</v>
      </c>
      <c r="B15" s="132"/>
      <c r="C15" s="62" t="s">
        <v>325</v>
      </c>
      <c r="D15" s="42" t="s">
        <v>317</v>
      </c>
      <c r="E15" s="67">
        <f>SUM(E16:E17)</f>
        <v>0</v>
      </c>
      <c r="F15" s="70">
        <f>F16+F17</f>
        <v>0</v>
      </c>
      <c r="G15" s="68">
        <f t="shared" ref="G15:G32" si="0">E15-F15</f>
        <v>0</v>
      </c>
      <c r="H15" s="69" t="e">
        <f t="shared" ref="H15:H32" si="1">F15/E15</f>
        <v>#DIV/0!</v>
      </c>
    </row>
    <row r="16" spans="1:8" ht="42" customHeight="1" thickBot="1">
      <c r="A16" s="148" t="s">
        <v>326</v>
      </c>
      <c r="B16" s="132"/>
      <c r="C16" s="62" t="s">
        <v>327</v>
      </c>
      <c r="D16" s="42"/>
      <c r="E16" s="67">
        <v>0</v>
      </c>
      <c r="F16" s="80"/>
      <c r="G16" s="68">
        <f t="shared" si="0"/>
        <v>0</v>
      </c>
      <c r="H16" s="69" t="e">
        <f t="shared" si="1"/>
        <v>#DIV/0!</v>
      </c>
    </row>
    <row r="17" spans="1:8" ht="29.45" customHeight="1" thickBot="1">
      <c r="A17" s="148" t="s">
        <v>328</v>
      </c>
      <c r="B17" s="132"/>
      <c r="C17" s="62" t="s">
        <v>329</v>
      </c>
      <c r="D17" s="42"/>
      <c r="E17" s="67">
        <v>0</v>
      </c>
      <c r="F17" s="80"/>
      <c r="G17" s="68">
        <f t="shared" si="0"/>
        <v>0</v>
      </c>
      <c r="H17" s="69" t="e">
        <f t="shared" si="1"/>
        <v>#DIV/0!</v>
      </c>
    </row>
    <row r="18" spans="1:8" ht="42.95" customHeight="1" thickBot="1">
      <c r="A18" s="146" t="s">
        <v>330</v>
      </c>
      <c r="B18" s="132"/>
      <c r="C18" s="62" t="s">
        <v>331</v>
      </c>
      <c r="D18" s="42"/>
      <c r="E18" s="67">
        <v>0</v>
      </c>
      <c r="F18" s="80"/>
      <c r="G18" s="68">
        <f t="shared" si="0"/>
        <v>0</v>
      </c>
      <c r="H18" s="69" t="e">
        <f t="shared" si="1"/>
        <v>#DIV/0!</v>
      </c>
    </row>
    <row r="19" spans="1:8" ht="21" customHeight="1" thickBot="1">
      <c r="A19" s="147" t="s">
        <v>332</v>
      </c>
      <c r="B19" s="132"/>
      <c r="C19" s="62" t="s">
        <v>333</v>
      </c>
      <c r="D19" s="42"/>
      <c r="E19" s="67">
        <f>SUM(E20:E24)</f>
        <v>9410848.0199999996</v>
      </c>
      <c r="F19" s="70">
        <f>F20+F21+F22+F23+F24</f>
        <v>9410848.0199999996</v>
      </c>
      <c r="G19" s="68">
        <f t="shared" si="0"/>
        <v>0</v>
      </c>
      <c r="H19" s="69">
        <f t="shared" si="1"/>
        <v>1</v>
      </c>
    </row>
    <row r="20" spans="1:8" ht="27.95" customHeight="1" thickBot="1">
      <c r="A20" s="146" t="s">
        <v>334</v>
      </c>
      <c r="B20" s="132"/>
      <c r="C20" s="62" t="s">
        <v>335</v>
      </c>
      <c r="D20" s="42">
        <v>100</v>
      </c>
      <c r="E20" s="67">
        <v>0</v>
      </c>
      <c r="F20" s="80"/>
      <c r="G20" s="68">
        <f t="shared" si="0"/>
        <v>0</v>
      </c>
      <c r="H20" s="69" t="e">
        <f t="shared" si="1"/>
        <v>#DIV/0!</v>
      </c>
    </row>
    <row r="21" spans="1:8" ht="18.600000000000001" customHeight="1" thickBot="1">
      <c r="A21" s="146" t="s">
        <v>336</v>
      </c>
      <c r="B21" s="132"/>
      <c r="C21" s="62" t="s">
        <v>337</v>
      </c>
      <c r="D21" s="42">
        <v>200</v>
      </c>
      <c r="E21" s="67">
        <v>0</v>
      </c>
      <c r="F21" s="80"/>
      <c r="G21" s="68">
        <f t="shared" si="0"/>
        <v>0</v>
      </c>
      <c r="H21" s="69" t="e">
        <f t="shared" si="1"/>
        <v>#DIV/0!</v>
      </c>
    </row>
    <row r="22" spans="1:8" ht="40.5" customHeight="1" thickBot="1">
      <c r="A22" s="146" t="s">
        <v>338</v>
      </c>
      <c r="B22" s="132"/>
      <c r="C22" s="62" t="s">
        <v>339</v>
      </c>
      <c r="D22" s="42">
        <v>300</v>
      </c>
      <c r="E22" s="67">
        <v>9410848.0199999996</v>
      </c>
      <c r="F22" s="80">
        <v>9410848.0199999996</v>
      </c>
      <c r="G22" s="68">
        <f t="shared" si="0"/>
        <v>0</v>
      </c>
      <c r="H22" s="69">
        <f t="shared" si="1"/>
        <v>1</v>
      </c>
    </row>
    <row r="23" spans="1:8" ht="30.95" customHeight="1" thickBot="1">
      <c r="A23" s="146" t="s">
        <v>340</v>
      </c>
      <c r="B23" s="132"/>
      <c r="C23" s="62" t="s">
        <v>341</v>
      </c>
      <c r="D23" s="42">
        <v>810</v>
      </c>
      <c r="E23" s="67">
        <v>0</v>
      </c>
      <c r="F23" s="80"/>
      <c r="G23" s="68">
        <f t="shared" si="0"/>
        <v>0</v>
      </c>
      <c r="H23" s="69" t="e">
        <f t="shared" si="1"/>
        <v>#DIV/0!</v>
      </c>
    </row>
    <row r="24" spans="1:8" ht="15.75" customHeight="1" thickBot="1">
      <c r="A24" s="146" t="s">
        <v>342</v>
      </c>
      <c r="B24" s="132"/>
      <c r="C24" s="62" t="s">
        <v>343</v>
      </c>
      <c r="D24" s="42">
        <v>820</v>
      </c>
      <c r="E24" s="67">
        <v>0</v>
      </c>
      <c r="F24" s="80"/>
      <c r="G24" s="68">
        <f t="shared" si="0"/>
        <v>0</v>
      </c>
      <c r="H24" s="69" t="e">
        <f t="shared" si="1"/>
        <v>#DIV/0!</v>
      </c>
    </row>
    <row r="25" spans="1:8" ht="19.5" customHeight="1" thickBot="1">
      <c r="A25" s="147" t="s">
        <v>344</v>
      </c>
      <c r="B25" s="132"/>
      <c r="C25" s="62" t="s">
        <v>345</v>
      </c>
      <c r="D25" s="42" t="s">
        <v>317</v>
      </c>
      <c r="E25" s="67">
        <f>SUM(E26:E29)</f>
        <v>0</v>
      </c>
      <c r="F25" s="70">
        <f>F26+F27+F28+F29</f>
        <v>0</v>
      </c>
      <c r="G25" s="68">
        <f t="shared" si="0"/>
        <v>0</v>
      </c>
      <c r="H25" s="69" t="e">
        <f t="shared" si="1"/>
        <v>#DIV/0!</v>
      </c>
    </row>
    <row r="26" spans="1:8" ht="30" customHeight="1" thickBot="1">
      <c r="A26" s="146" t="s">
        <v>346</v>
      </c>
      <c r="B26" s="132"/>
      <c r="C26" s="62" t="s">
        <v>347</v>
      </c>
      <c r="D26" s="42" t="s">
        <v>317</v>
      </c>
      <c r="E26" s="67">
        <v>0</v>
      </c>
      <c r="F26" s="80"/>
      <c r="G26" s="68">
        <f t="shared" si="0"/>
        <v>0</v>
      </c>
      <c r="H26" s="69" t="e">
        <f t="shared" si="1"/>
        <v>#DIV/0!</v>
      </c>
    </row>
    <row r="27" spans="1:8" ht="15" customHeight="1" thickBot="1">
      <c r="A27" s="146" t="s">
        <v>348</v>
      </c>
      <c r="B27" s="132"/>
      <c r="C27" s="62" t="s">
        <v>349</v>
      </c>
      <c r="D27" s="42" t="s">
        <v>317</v>
      </c>
      <c r="E27" s="67">
        <v>0</v>
      </c>
      <c r="F27" s="80"/>
      <c r="G27" s="68">
        <f t="shared" si="0"/>
        <v>0</v>
      </c>
      <c r="H27" s="69" t="e">
        <f t="shared" si="1"/>
        <v>#DIV/0!</v>
      </c>
    </row>
    <row r="28" spans="1:8" ht="33" customHeight="1" thickBot="1">
      <c r="A28" s="146" t="s">
        <v>350</v>
      </c>
      <c r="B28" s="132"/>
      <c r="C28" s="62" t="s">
        <v>351</v>
      </c>
      <c r="D28" s="42"/>
      <c r="E28" s="67">
        <f>E12</f>
        <v>0</v>
      </c>
      <c r="F28" s="80"/>
      <c r="G28" s="68">
        <f t="shared" si="0"/>
        <v>0</v>
      </c>
      <c r="H28" s="69" t="e">
        <f t="shared" si="1"/>
        <v>#DIV/0!</v>
      </c>
    </row>
    <row r="29" spans="1:8" ht="48.6" customHeight="1" thickBot="1">
      <c r="A29" s="146" t="s">
        <v>352</v>
      </c>
      <c r="B29" s="132"/>
      <c r="C29" s="62" t="s">
        <v>353</v>
      </c>
      <c r="D29" s="42"/>
      <c r="E29" s="67">
        <f>E17</f>
        <v>0</v>
      </c>
      <c r="F29" s="80"/>
      <c r="G29" s="68">
        <f t="shared" si="0"/>
        <v>0</v>
      </c>
      <c r="H29" s="69" t="e">
        <f t="shared" si="1"/>
        <v>#DIV/0!</v>
      </c>
    </row>
    <row r="30" spans="1:8" ht="18.600000000000001" customHeight="1" thickBot="1">
      <c r="A30" s="147" t="s">
        <v>354</v>
      </c>
      <c r="B30" s="132"/>
      <c r="C30" s="62" t="s">
        <v>355</v>
      </c>
      <c r="D30" s="42" t="s">
        <v>317</v>
      </c>
      <c r="E30" s="67">
        <f>SUM(E31:E32)</f>
        <v>0</v>
      </c>
      <c r="F30" s="70">
        <f>F10+F13-F19-F25</f>
        <v>0</v>
      </c>
      <c r="G30" s="68">
        <f t="shared" si="0"/>
        <v>0</v>
      </c>
      <c r="H30" s="69" t="e">
        <f t="shared" si="1"/>
        <v>#DIV/0!</v>
      </c>
    </row>
    <row r="31" spans="1:8" ht="27.95" customHeight="1" thickBot="1">
      <c r="A31" s="146" t="s">
        <v>356</v>
      </c>
      <c r="B31" s="132"/>
      <c r="C31" s="62" t="s">
        <v>357</v>
      </c>
      <c r="D31" s="42" t="s">
        <v>317</v>
      </c>
      <c r="E31" s="67">
        <v>0</v>
      </c>
      <c r="F31" s="80"/>
      <c r="G31" s="68">
        <f t="shared" si="0"/>
        <v>0</v>
      </c>
      <c r="H31" s="69" t="e">
        <f t="shared" si="1"/>
        <v>#DIV/0!</v>
      </c>
    </row>
    <row r="32" spans="1:8" ht="19.5" customHeight="1">
      <c r="A32" s="146" t="s">
        <v>358</v>
      </c>
      <c r="B32" s="132"/>
      <c r="C32" s="62" t="s">
        <v>359</v>
      </c>
      <c r="D32" s="42" t="s">
        <v>317</v>
      </c>
      <c r="E32" s="67">
        <v>0</v>
      </c>
      <c r="F32" s="80"/>
      <c r="G32" s="68">
        <f t="shared" si="0"/>
        <v>0</v>
      </c>
      <c r="H32" s="69" t="e">
        <f t="shared" si="1"/>
        <v>#DIV/0!</v>
      </c>
    </row>
  </sheetData>
  <sheetProtection password="CC53" sheet="1"/>
  <mergeCells count="33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H1"/>
    <mergeCell ref="A2:H2"/>
    <mergeCell ref="A4:F4"/>
    <mergeCell ref="A7:B8"/>
    <mergeCell ref="C7:C8"/>
    <mergeCell ref="D7:D8"/>
    <mergeCell ref="E7:F7"/>
    <mergeCell ref="G7:G8"/>
    <mergeCell ref="H7:H8"/>
  </mergeCells>
  <pageMargins left="0.31496062992125978" right="0.31496062992125978" top="0.55118110236220474" bottom="0.35433070866141742" header="0.31496062992125978" footer="0.31496062992125978"/>
  <pageSetup paperSize="9" scale="71" fitToHeight="0" orientation="portrait" r:id="rId1"/>
  <headerFooter>
    <oddHeader>&amp;L&amp;"Times New Roman,обычный"Форма 2.3&amp;R&amp;"Times New Roman,курсив"Отчет о финансовом обеспечении программы развития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3"/>
  <sheetViews>
    <sheetView showGridLines="0" view="pageBreakPreview" topLeftCell="B1" zoomScale="90" zoomScaleNormal="55" zoomScaleSheetLayoutView="90" zoomScalePageLayoutView="40" workbookViewId="0">
      <selection activeCell="L8" sqref="L8:L14"/>
    </sheetView>
  </sheetViews>
  <sheetFormatPr defaultColWidth="8.7109375" defaultRowHeight="15"/>
  <cols>
    <col min="1" max="1" width="80" style="73" customWidth="1"/>
    <col min="2" max="2" width="10.7109375" style="73" customWidth="1"/>
    <col min="3" max="3" width="14.140625" style="73" customWidth="1"/>
    <col min="4" max="6" width="16.140625" style="73" customWidth="1"/>
    <col min="7" max="7" width="18.85546875" style="73" customWidth="1"/>
    <col min="8" max="8" width="17.42578125" style="73" customWidth="1"/>
    <col min="9" max="10" width="18.140625" style="73" customWidth="1"/>
    <col min="11" max="12" width="17.42578125" style="73" customWidth="1"/>
    <col min="13" max="13" width="19.85546875" style="73" customWidth="1"/>
    <col min="14" max="14" width="21.140625" style="73" customWidth="1"/>
    <col min="15" max="15" width="16.85546875" style="73" customWidth="1"/>
    <col min="16" max="16" width="17.28515625" style="73" customWidth="1"/>
    <col min="17" max="17" width="14.5703125" style="73" customWidth="1"/>
    <col min="18" max="18" width="14" style="73" customWidth="1"/>
    <col min="19" max="19" width="8.7109375" style="73" customWidth="1"/>
    <col min="20" max="16384" width="8.7109375" style="73"/>
  </cols>
  <sheetData>
    <row r="1" spans="1:18" ht="34.5" customHeight="1">
      <c r="A1" s="139" t="s">
        <v>32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</row>
    <row r="2" spans="1:18" ht="18.75" customHeight="1">
      <c r="A2" s="162" t="s">
        <v>364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</row>
    <row r="3" spans="1:18" ht="15.75" customHeight="1" thickBot="1">
      <c r="R3" s="9" t="s">
        <v>365</v>
      </c>
    </row>
    <row r="4" spans="1:18" ht="42" customHeight="1">
      <c r="A4" s="138" t="s">
        <v>252</v>
      </c>
      <c r="B4" s="138" t="s">
        <v>253</v>
      </c>
      <c r="C4" s="138" t="s">
        <v>366</v>
      </c>
      <c r="D4" s="138" t="s">
        <v>367</v>
      </c>
      <c r="E4" s="163" t="s">
        <v>368</v>
      </c>
      <c r="F4" s="165" t="s">
        <v>369</v>
      </c>
      <c r="G4" s="158"/>
      <c r="H4" s="158"/>
      <c r="I4" s="158"/>
      <c r="J4" s="158"/>
      <c r="K4" s="166"/>
      <c r="L4" s="157" t="s">
        <v>370</v>
      </c>
      <c r="M4" s="158"/>
      <c r="N4" s="158"/>
      <c r="O4" s="158"/>
      <c r="P4" s="159"/>
      <c r="Q4" s="169" t="s">
        <v>371</v>
      </c>
      <c r="R4" s="138" t="s">
        <v>372</v>
      </c>
    </row>
    <row r="5" spans="1:18" ht="42" customHeight="1">
      <c r="A5" s="167"/>
      <c r="B5" s="167"/>
      <c r="C5" s="167"/>
      <c r="D5" s="167"/>
      <c r="E5" s="164"/>
      <c r="F5" s="168" t="s">
        <v>373</v>
      </c>
      <c r="G5" s="130"/>
      <c r="H5" s="130"/>
      <c r="I5" s="130"/>
      <c r="J5" s="132"/>
      <c r="K5" s="155" t="s">
        <v>374</v>
      </c>
      <c r="L5" s="160" t="s">
        <v>368</v>
      </c>
      <c r="M5" s="138" t="s">
        <v>375</v>
      </c>
      <c r="N5" s="138" t="s">
        <v>376</v>
      </c>
      <c r="O5" s="138" t="s">
        <v>377</v>
      </c>
      <c r="P5" s="155" t="s">
        <v>378</v>
      </c>
      <c r="Q5" s="170"/>
      <c r="R5" s="167"/>
    </row>
    <row r="6" spans="1:18" ht="30" customHeight="1">
      <c r="A6" s="145"/>
      <c r="B6" s="145"/>
      <c r="C6" s="145"/>
      <c r="D6" s="145"/>
      <c r="E6" s="143"/>
      <c r="F6" s="64" t="s">
        <v>379</v>
      </c>
      <c r="G6" s="74" t="s">
        <v>380</v>
      </c>
      <c r="H6" s="74" t="s">
        <v>381</v>
      </c>
      <c r="I6" s="74" t="s">
        <v>382</v>
      </c>
      <c r="J6" s="74" t="s">
        <v>383</v>
      </c>
      <c r="K6" s="156"/>
      <c r="L6" s="161"/>
      <c r="M6" s="145"/>
      <c r="N6" s="145"/>
      <c r="O6" s="145"/>
      <c r="P6" s="156"/>
      <c r="Q6" s="144"/>
      <c r="R6" s="145"/>
    </row>
    <row r="7" spans="1:18">
      <c r="A7" s="74">
        <v>1</v>
      </c>
      <c r="B7" s="74">
        <v>2</v>
      </c>
      <c r="C7" s="74">
        <v>3</v>
      </c>
      <c r="D7" s="74">
        <v>4</v>
      </c>
      <c r="E7" s="54">
        <v>5</v>
      </c>
      <c r="F7" s="64">
        <v>6</v>
      </c>
      <c r="G7" s="74">
        <v>7</v>
      </c>
      <c r="H7" s="74">
        <v>8</v>
      </c>
      <c r="I7" s="74">
        <v>9</v>
      </c>
      <c r="J7" s="74">
        <v>10</v>
      </c>
      <c r="K7" s="76">
        <v>11</v>
      </c>
      <c r="L7" s="77">
        <v>12</v>
      </c>
      <c r="M7" s="74">
        <v>13</v>
      </c>
      <c r="N7" s="74">
        <v>14</v>
      </c>
      <c r="O7" s="74">
        <v>15</v>
      </c>
      <c r="P7" s="76">
        <v>16</v>
      </c>
      <c r="Q7" s="78">
        <v>17</v>
      </c>
      <c r="R7" s="74">
        <v>18</v>
      </c>
    </row>
    <row r="8" spans="1:18">
      <c r="A8" s="12" t="s">
        <v>384</v>
      </c>
      <c r="B8" s="55" t="s">
        <v>314</v>
      </c>
      <c r="C8" s="74" t="s">
        <v>385</v>
      </c>
      <c r="D8" s="74" t="s">
        <v>385</v>
      </c>
      <c r="E8" s="82">
        <f>SUM(G8:R8)-L8</f>
        <v>68042046.769999996</v>
      </c>
      <c r="F8" s="83">
        <f t="shared" ref="F8:F14" si="0">G8+H8+I8+J8</f>
        <v>64117617.569999993</v>
      </c>
      <c r="G8" s="84">
        <f>G9+G10</f>
        <v>54706769.549999997</v>
      </c>
      <c r="H8" s="84">
        <f>H9+H10</f>
        <v>0</v>
      </c>
      <c r="I8" s="84">
        <f>I9+I10</f>
        <v>0</v>
      </c>
      <c r="J8" s="84">
        <f>J9+J10</f>
        <v>9410848.0199999996</v>
      </c>
      <c r="K8" s="80"/>
      <c r="L8" s="85">
        <f>SUM(M8:P8)</f>
        <v>3924429.2</v>
      </c>
      <c r="M8" s="80"/>
      <c r="N8" s="80"/>
      <c r="O8" s="80"/>
      <c r="P8" s="80">
        <v>3924429.2</v>
      </c>
      <c r="Q8" s="80"/>
      <c r="R8" s="80"/>
    </row>
    <row r="9" spans="1:18" ht="30" customHeight="1">
      <c r="A9" s="44" t="s">
        <v>315</v>
      </c>
      <c r="B9" s="55" t="s">
        <v>316</v>
      </c>
      <c r="C9" s="74" t="s">
        <v>385</v>
      </c>
      <c r="D9" s="74" t="s">
        <v>385</v>
      </c>
      <c r="E9" s="82">
        <f>SUM(G9:J9)</f>
        <v>64117617.569999993</v>
      </c>
      <c r="F9" s="83">
        <f t="shared" si="0"/>
        <v>64117617.569999993</v>
      </c>
      <c r="G9" s="86">
        <v>54706769.549999997</v>
      </c>
      <c r="H9" s="86">
        <v>0</v>
      </c>
      <c r="I9" s="86">
        <v>0</v>
      </c>
      <c r="J9" s="86">
        <v>9410848.0199999996</v>
      </c>
      <c r="K9" s="76" t="s">
        <v>385</v>
      </c>
      <c r="L9" s="74" t="s">
        <v>385</v>
      </c>
      <c r="M9" s="74" t="s">
        <v>385</v>
      </c>
      <c r="N9" s="74" t="s">
        <v>385</v>
      </c>
      <c r="O9" s="74" t="s">
        <v>385</v>
      </c>
      <c r="P9" s="76" t="s">
        <v>385</v>
      </c>
      <c r="Q9" s="78" t="s">
        <v>385</v>
      </c>
      <c r="R9" s="74" t="s">
        <v>385</v>
      </c>
    </row>
    <row r="10" spans="1:18">
      <c r="A10" s="44" t="s">
        <v>318</v>
      </c>
      <c r="B10" s="55" t="s">
        <v>319</v>
      </c>
      <c r="C10" s="74" t="s">
        <v>385</v>
      </c>
      <c r="D10" s="74" t="s">
        <v>385</v>
      </c>
      <c r="E10" s="82">
        <f>SUM(G10:J10)</f>
        <v>0</v>
      </c>
      <c r="F10" s="83">
        <f t="shared" si="0"/>
        <v>0</v>
      </c>
      <c r="G10" s="86">
        <v>0</v>
      </c>
      <c r="H10" s="86">
        <v>0</v>
      </c>
      <c r="I10" s="86">
        <v>0</v>
      </c>
      <c r="J10" s="86">
        <v>0</v>
      </c>
      <c r="K10" s="76" t="s">
        <v>385</v>
      </c>
      <c r="L10" s="74" t="s">
        <v>385</v>
      </c>
      <c r="M10" s="74" t="s">
        <v>385</v>
      </c>
      <c r="N10" s="74" t="s">
        <v>385</v>
      </c>
      <c r="O10" s="74" t="s">
        <v>385</v>
      </c>
      <c r="P10" s="76" t="s">
        <v>385</v>
      </c>
      <c r="Q10" s="78" t="s">
        <v>385</v>
      </c>
      <c r="R10" s="74" t="s">
        <v>385</v>
      </c>
    </row>
    <row r="11" spans="1:18" ht="30" customHeight="1">
      <c r="A11" s="12" t="s">
        <v>386</v>
      </c>
      <c r="B11" s="55" t="s">
        <v>321</v>
      </c>
      <c r="C11" s="74" t="s">
        <v>385</v>
      </c>
      <c r="D11" s="74" t="s">
        <v>385</v>
      </c>
      <c r="E11" s="82">
        <f>SUM(G11:R11)-L11</f>
        <v>40565286.989999995</v>
      </c>
      <c r="F11" s="83">
        <f t="shared" si="0"/>
        <v>40565286.989999995</v>
      </c>
      <c r="G11" s="84">
        <f>G8+G14-G20-G118-G122</f>
        <v>32970066.989999995</v>
      </c>
      <c r="H11" s="84">
        <f>H8+H14-H20-H118-H122</f>
        <v>7595219.9999999963</v>
      </c>
      <c r="I11" s="84">
        <f>I8+I14-I20-I118-I122</f>
        <v>0</v>
      </c>
      <c r="J11" s="84">
        <f>J8+J14-J20-J118-J122</f>
        <v>0</v>
      </c>
      <c r="K11" s="87">
        <f>K8+K14-K20-K118-K122</f>
        <v>0</v>
      </c>
      <c r="L11" s="85">
        <f>SUM(M11:P11)</f>
        <v>0</v>
      </c>
      <c r="M11" s="152">
        <f>M8+N8+O8+M14+N14+O14-M20-M118-M122</f>
        <v>0</v>
      </c>
      <c r="N11" s="130"/>
      <c r="O11" s="132"/>
      <c r="P11" s="87">
        <f>P8+P14-P20-P118-P122</f>
        <v>0</v>
      </c>
      <c r="Q11" s="88">
        <f>Q8+Q14-Q20-Q118-Q122</f>
        <v>0</v>
      </c>
      <c r="R11" s="84">
        <f>R8+R14-R20-R118-R122</f>
        <v>0</v>
      </c>
    </row>
    <row r="12" spans="1:18" ht="30" customHeight="1">
      <c r="A12" s="44" t="s">
        <v>356</v>
      </c>
      <c r="B12" s="55" t="s">
        <v>323</v>
      </c>
      <c r="C12" s="74" t="s">
        <v>385</v>
      </c>
      <c r="D12" s="74" t="s">
        <v>385</v>
      </c>
      <c r="E12" s="82">
        <f>SUM(G12:J12)</f>
        <v>40565286.989999995</v>
      </c>
      <c r="F12" s="83">
        <f t="shared" si="0"/>
        <v>40565286.989999995</v>
      </c>
      <c r="G12" s="80">
        <v>32970066.989999998</v>
      </c>
      <c r="H12" s="80">
        <v>7595220</v>
      </c>
      <c r="I12" s="80"/>
      <c r="J12" s="80"/>
      <c r="K12" s="76" t="s">
        <v>385</v>
      </c>
      <c r="L12" s="74" t="s">
        <v>385</v>
      </c>
      <c r="M12" s="74" t="s">
        <v>385</v>
      </c>
      <c r="N12" s="74" t="s">
        <v>385</v>
      </c>
      <c r="O12" s="74" t="s">
        <v>385</v>
      </c>
      <c r="P12" s="76" t="s">
        <v>385</v>
      </c>
      <c r="Q12" s="78" t="s">
        <v>385</v>
      </c>
      <c r="R12" s="74" t="s">
        <v>385</v>
      </c>
    </row>
    <row r="13" spans="1:18">
      <c r="A13" s="44" t="s">
        <v>358</v>
      </c>
      <c r="B13" s="55" t="s">
        <v>325</v>
      </c>
      <c r="C13" s="74" t="s">
        <v>385</v>
      </c>
      <c r="D13" s="74" t="s">
        <v>385</v>
      </c>
      <c r="E13" s="82">
        <f>SUM(G13:J13)</f>
        <v>0</v>
      </c>
      <c r="F13" s="83">
        <f t="shared" si="0"/>
        <v>0</v>
      </c>
      <c r="G13" s="80"/>
      <c r="H13" s="80"/>
      <c r="I13" s="80"/>
      <c r="J13" s="80"/>
      <c r="K13" s="76" t="s">
        <v>385</v>
      </c>
      <c r="L13" s="74" t="s">
        <v>385</v>
      </c>
      <c r="M13" s="74" t="s">
        <v>385</v>
      </c>
      <c r="N13" s="74" t="s">
        <v>385</v>
      </c>
      <c r="O13" s="74" t="s">
        <v>385</v>
      </c>
      <c r="P13" s="76" t="s">
        <v>385</v>
      </c>
      <c r="Q13" s="78" t="s">
        <v>385</v>
      </c>
      <c r="R13" s="74" t="s">
        <v>385</v>
      </c>
    </row>
    <row r="14" spans="1:18">
      <c r="A14" s="17" t="s">
        <v>387</v>
      </c>
      <c r="B14" s="56" t="s">
        <v>388</v>
      </c>
      <c r="C14" s="8" t="s">
        <v>385</v>
      </c>
      <c r="D14" s="8" t="s">
        <v>385</v>
      </c>
      <c r="E14" s="82">
        <f>SUM(G14:R14)-L14</f>
        <v>171811101.06</v>
      </c>
      <c r="F14" s="83">
        <f t="shared" si="0"/>
        <v>100000000</v>
      </c>
      <c r="G14" s="89">
        <f>G15+G16+G19</f>
        <v>44666979.890000001</v>
      </c>
      <c r="H14" s="89">
        <f>H15+H16+H19</f>
        <v>37550220.109999999</v>
      </c>
      <c r="I14" s="89">
        <f>I15+I16+I19</f>
        <v>17782800</v>
      </c>
      <c r="J14" s="89">
        <f>J16+J19</f>
        <v>0</v>
      </c>
      <c r="K14" s="90">
        <f>K15+K16</f>
        <v>0</v>
      </c>
      <c r="L14" s="85">
        <f>SUM(M14:P14)</f>
        <v>71811101.060000002</v>
      </c>
      <c r="M14" s="89">
        <f t="shared" ref="M14:R14" si="1">M15+M16</f>
        <v>0</v>
      </c>
      <c r="N14" s="89">
        <f t="shared" si="1"/>
        <v>71811101.060000002</v>
      </c>
      <c r="O14" s="89">
        <f t="shared" si="1"/>
        <v>0</v>
      </c>
      <c r="P14" s="90">
        <f t="shared" si="1"/>
        <v>0</v>
      </c>
      <c r="Q14" s="91">
        <f t="shared" si="1"/>
        <v>0</v>
      </c>
      <c r="R14" s="89">
        <f t="shared" si="1"/>
        <v>0</v>
      </c>
    </row>
    <row r="15" spans="1:18">
      <c r="A15" s="44" t="s">
        <v>389</v>
      </c>
      <c r="B15" s="56" t="s">
        <v>390</v>
      </c>
      <c r="C15" s="74" t="s">
        <v>385</v>
      </c>
      <c r="D15" s="74" t="s">
        <v>385</v>
      </c>
      <c r="E15" s="82">
        <f>SUM(G15:R15)-L15</f>
        <v>171811101.06</v>
      </c>
      <c r="F15" s="83">
        <f>G15+H15+I15</f>
        <v>100000000</v>
      </c>
      <c r="G15" s="86">
        <v>44666979.890000001</v>
      </c>
      <c r="H15" s="86">
        <v>37550220.109999999</v>
      </c>
      <c r="I15" s="86">
        <v>17782800</v>
      </c>
      <c r="J15" s="74" t="s">
        <v>385</v>
      </c>
      <c r="K15" s="80"/>
      <c r="L15" s="85">
        <f>SUM(M15:P15)</f>
        <v>71811101.060000002</v>
      </c>
      <c r="M15" s="80"/>
      <c r="N15" s="80">
        <v>71811101.060000002</v>
      </c>
      <c r="O15" s="80"/>
      <c r="P15" s="80"/>
      <c r="Q15" s="80"/>
      <c r="R15" s="80"/>
    </row>
    <row r="16" spans="1:18">
      <c r="A16" s="44" t="s">
        <v>391</v>
      </c>
      <c r="B16" s="56" t="s">
        <v>392</v>
      </c>
      <c r="C16" s="74" t="s">
        <v>385</v>
      </c>
      <c r="D16" s="74" t="s">
        <v>385</v>
      </c>
      <c r="E16" s="82">
        <f>SUM(G16:R16)-L16</f>
        <v>0</v>
      </c>
      <c r="F16" s="83">
        <f t="shared" ref="F16:F47" si="2">G16+H16+I16+J16</f>
        <v>0</v>
      </c>
      <c r="G16" s="89">
        <f>G17+G18</f>
        <v>0</v>
      </c>
      <c r="H16" s="89">
        <f>H17+H18</f>
        <v>0</v>
      </c>
      <c r="I16" s="89">
        <f>I17+I18</f>
        <v>0</v>
      </c>
      <c r="J16" s="89">
        <f>J17+J18</f>
        <v>0</v>
      </c>
      <c r="K16" s="80"/>
      <c r="L16" s="85">
        <f>SUM(M16:P16)</f>
        <v>0</v>
      </c>
      <c r="M16" s="80"/>
      <c r="N16" s="80"/>
      <c r="O16" s="80"/>
      <c r="P16" s="80"/>
      <c r="Q16" s="80"/>
      <c r="R16" s="80"/>
    </row>
    <row r="17" spans="1:18" ht="45" customHeight="1">
      <c r="A17" s="45" t="s">
        <v>326</v>
      </c>
      <c r="B17" s="56" t="s">
        <v>393</v>
      </c>
      <c r="C17" s="74" t="s">
        <v>385</v>
      </c>
      <c r="D17" s="74" t="s">
        <v>385</v>
      </c>
      <c r="E17" s="82">
        <f>SUM(G17:J17)</f>
        <v>0</v>
      </c>
      <c r="F17" s="83">
        <f t="shared" si="2"/>
        <v>0</v>
      </c>
      <c r="G17" s="80"/>
      <c r="H17" s="80"/>
      <c r="I17" s="80"/>
      <c r="J17" s="80"/>
      <c r="K17" s="76" t="s">
        <v>385</v>
      </c>
      <c r="L17" s="74" t="s">
        <v>385</v>
      </c>
      <c r="M17" s="74" t="s">
        <v>385</v>
      </c>
      <c r="N17" s="74" t="s">
        <v>385</v>
      </c>
      <c r="O17" s="74" t="s">
        <v>385</v>
      </c>
      <c r="P17" s="76" t="s">
        <v>385</v>
      </c>
      <c r="Q17" s="78" t="s">
        <v>385</v>
      </c>
      <c r="R17" s="74" t="s">
        <v>385</v>
      </c>
    </row>
    <row r="18" spans="1:18" ht="30" customHeight="1">
      <c r="A18" s="45" t="s">
        <v>328</v>
      </c>
      <c r="B18" s="56" t="s">
        <v>394</v>
      </c>
      <c r="C18" s="74" t="s">
        <v>385</v>
      </c>
      <c r="D18" s="74" t="s">
        <v>385</v>
      </c>
      <c r="E18" s="82">
        <f>SUM(G18:J18)</f>
        <v>0</v>
      </c>
      <c r="F18" s="83">
        <f t="shared" si="2"/>
        <v>0</v>
      </c>
      <c r="G18" s="80"/>
      <c r="H18" s="80"/>
      <c r="I18" s="80"/>
      <c r="J18" s="80"/>
      <c r="K18" s="76" t="s">
        <v>385</v>
      </c>
      <c r="L18" s="74" t="s">
        <v>385</v>
      </c>
      <c r="M18" s="74" t="s">
        <v>385</v>
      </c>
      <c r="N18" s="74" t="s">
        <v>385</v>
      </c>
      <c r="O18" s="74" t="s">
        <v>385</v>
      </c>
      <c r="P18" s="76" t="s">
        <v>385</v>
      </c>
      <c r="Q18" s="78" t="s">
        <v>385</v>
      </c>
      <c r="R18" s="74" t="s">
        <v>385</v>
      </c>
    </row>
    <row r="19" spans="1:18" ht="30" customHeight="1">
      <c r="A19" s="44" t="s">
        <v>395</v>
      </c>
      <c r="B19" s="56" t="s">
        <v>396</v>
      </c>
      <c r="C19" s="74" t="s">
        <v>385</v>
      </c>
      <c r="D19" s="74" t="s">
        <v>385</v>
      </c>
      <c r="E19" s="82">
        <f>SUM(G19:J19)</f>
        <v>0</v>
      </c>
      <c r="F19" s="83">
        <f t="shared" si="2"/>
        <v>0</v>
      </c>
      <c r="G19" s="80"/>
      <c r="H19" s="80"/>
      <c r="I19" s="80"/>
      <c r="J19" s="80"/>
      <c r="K19" s="76" t="s">
        <v>385</v>
      </c>
      <c r="L19" s="74" t="s">
        <v>385</v>
      </c>
      <c r="M19" s="74" t="s">
        <v>385</v>
      </c>
      <c r="N19" s="74" t="s">
        <v>385</v>
      </c>
      <c r="O19" s="74" t="s">
        <v>385</v>
      </c>
      <c r="P19" s="76" t="s">
        <v>385</v>
      </c>
      <c r="Q19" s="78" t="s">
        <v>385</v>
      </c>
      <c r="R19" s="74" t="s">
        <v>385</v>
      </c>
    </row>
    <row r="20" spans="1:18" ht="32.25" customHeight="1">
      <c r="A20" s="13" t="s">
        <v>397</v>
      </c>
      <c r="B20" s="56" t="s">
        <v>398</v>
      </c>
      <c r="C20" s="10" t="s">
        <v>385</v>
      </c>
      <c r="D20" s="10" t="s">
        <v>385</v>
      </c>
      <c r="E20" s="82">
        <f t="shared" ref="E20:E51" si="3">SUM(G20:R20)-L20</f>
        <v>199287860.83999997</v>
      </c>
      <c r="F20" s="83">
        <f t="shared" si="2"/>
        <v>123552330.58</v>
      </c>
      <c r="G20" s="92">
        <f>G21+G40+G52+G56+G61+G64+G67+G115</f>
        <v>66403682.450000003</v>
      </c>
      <c r="H20" s="92">
        <f>H21+H40+H52+H56+H61+H64+H67+H115</f>
        <v>29955000.110000003</v>
      </c>
      <c r="I20" s="92">
        <f>I21+I40+I52+I56+I61+I64+I67+I115</f>
        <v>17782800</v>
      </c>
      <c r="J20" s="92">
        <f>J21+J40+J52+J56+J61+J64+J67+J115</f>
        <v>9410848.0199999996</v>
      </c>
      <c r="K20" s="93">
        <f>K21+K40+K52+K56+K61+K64+K67+K115</f>
        <v>0</v>
      </c>
      <c r="L20" s="85">
        <f t="shared" ref="L20:L51" si="4">SUM(M20:P20)</f>
        <v>75735530.260000005</v>
      </c>
      <c r="M20" s="151">
        <f>M21+M40+M52+M56+M61+M64+M67+M115</f>
        <v>71811101.060000002</v>
      </c>
      <c r="N20" s="130"/>
      <c r="O20" s="132"/>
      <c r="P20" s="93">
        <f>P21+P40+P52+P56+P61+P64+P67+P115</f>
        <v>3924429.2</v>
      </c>
      <c r="Q20" s="94">
        <f>Q21+Q40+Q52+Q56+Q61+Q64+Q67+Q115</f>
        <v>0</v>
      </c>
      <c r="R20" s="92">
        <f>R21+R40+R52+R56+R61+R64+R67+R115</f>
        <v>0</v>
      </c>
    </row>
    <row r="21" spans="1:18" ht="26.25" customHeight="1">
      <c r="A21" s="14" t="s">
        <v>399</v>
      </c>
      <c r="B21" s="55" t="s">
        <v>400</v>
      </c>
      <c r="C21" s="11" t="s">
        <v>258</v>
      </c>
      <c r="D21" s="74" t="s">
        <v>385</v>
      </c>
      <c r="E21" s="82">
        <f t="shared" si="3"/>
        <v>7915844.1199999992</v>
      </c>
      <c r="F21" s="83">
        <f t="shared" si="2"/>
        <v>7343036.7799999993</v>
      </c>
      <c r="G21" s="95">
        <f>G22+G25+G31+G35</f>
        <v>2016894.5899999999</v>
      </c>
      <c r="H21" s="95">
        <f>H22+H25+H31+H35</f>
        <v>1797962.19</v>
      </c>
      <c r="I21" s="95">
        <f>I22+I25+I31+I35</f>
        <v>3528180</v>
      </c>
      <c r="J21" s="95">
        <f>J22+J25+J31+J35</f>
        <v>0</v>
      </c>
      <c r="K21" s="96">
        <f>K22+K25+K31+K35</f>
        <v>0</v>
      </c>
      <c r="L21" s="85">
        <f t="shared" si="4"/>
        <v>572807.34</v>
      </c>
      <c r="M21" s="154">
        <f>M22+M25+M31+M35</f>
        <v>572807.34</v>
      </c>
      <c r="N21" s="130"/>
      <c r="O21" s="132"/>
      <c r="P21" s="96">
        <f>P22+P25+P31+P35</f>
        <v>0</v>
      </c>
      <c r="Q21" s="97">
        <f>Q22+Q25+Q31+Q35</f>
        <v>0</v>
      </c>
      <c r="R21" s="95">
        <f>R22+R25+R31+R35</f>
        <v>0</v>
      </c>
    </row>
    <row r="22" spans="1:18" ht="26.25" customHeight="1">
      <c r="A22" s="16" t="s">
        <v>401</v>
      </c>
      <c r="B22" s="55" t="s">
        <v>402</v>
      </c>
      <c r="C22" s="11" t="s">
        <v>270</v>
      </c>
      <c r="D22" s="74" t="s">
        <v>385</v>
      </c>
      <c r="E22" s="82">
        <f t="shared" si="3"/>
        <v>6046360.4400000004</v>
      </c>
      <c r="F22" s="83">
        <f t="shared" si="2"/>
        <v>5639903.1900000004</v>
      </c>
      <c r="G22" s="95">
        <f>G23+G24</f>
        <v>1549074.19</v>
      </c>
      <c r="H22" s="95">
        <f>H23+H24</f>
        <v>1380923.34</v>
      </c>
      <c r="I22" s="95">
        <f>I23+I24</f>
        <v>2709905.66</v>
      </c>
      <c r="J22" s="95">
        <f>J23+J24</f>
        <v>0</v>
      </c>
      <c r="K22" s="96">
        <f>K23+K24</f>
        <v>0</v>
      </c>
      <c r="L22" s="85">
        <f t="shared" si="4"/>
        <v>406457.25</v>
      </c>
      <c r="M22" s="154">
        <f>M23+M24</f>
        <v>406457.25</v>
      </c>
      <c r="N22" s="130"/>
      <c r="O22" s="132"/>
      <c r="P22" s="96">
        <f>P23+P24</f>
        <v>0</v>
      </c>
      <c r="Q22" s="97">
        <f>Q23+Q24</f>
        <v>0</v>
      </c>
      <c r="R22" s="95">
        <f>R23+R24</f>
        <v>0</v>
      </c>
    </row>
    <row r="23" spans="1:18">
      <c r="A23" s="18" t="s">
        <v>403</v>
      </c>
      <c r="B23" s="55" t="s">
        <v>404</v>
      </c>
      <c r="C23" s="74" t="s">
        <v>385</v>
      </c>
      <c r="D23" s="15">
        <v>211</v>
      </c>
      <c r="E23" s="82">
        <f t="shared" si="3"/>
        <v>6046360.4400000004</v>
      </c>
      <c r="F23" s="83">
        <f t="shared" si="2"/>
        <v>5639903.1900000004</v>
      </c>
      <c r="G23" s="80">
        <v>1549074.19</v>
      </c>
      <c r="H23" s="80">
        <v>1380923.34</v>
      </c>
      <c r="I23" s="80">
        <v>2709905.66</v>
      </c>
      <c r="J23" s="80"/>
      <c r="K23" s="80"/>
      <c r="L23" s="85">
        <f t="shared" si="4"/>
        <v>406457.25</v>
      </c>
      <c r="M23" s="153">
        <v>406457.25</v>
      </c>
      <c r="N23" s="130"/>
      <c r="O23" s="132"/>
      <c r="P23" s="80"/>
      <c r="Q23" s="80"/>
      <c r="R23" s="80"/>
    </row>
    <row r="24" spans="1:18">
      <c r="A24" s="18" t="s">
        <v>405</v>
      </c>
      <c r="B24" s="55" t="s">
        <v>406</v>
      </c>
      <c r="C24" s="74" t="s">
        <v>385</v>
      </c>
      <c r="D24" s="15">
        <v>266</v>
      </c>
      <c r="E24" s="82">
        <f t="shared" si="3"/>
        <v>0</v>
      </c>
      <c r="F24" s="83">
        <f t="shared" si="2"/>
        <v>0</v>
      </c>
      <c r="G24" s="80"/>
      <c r="H24" s="80"/>
      <c r="I24" s="80"/>
      <c r="J24" s="80"/>
      <c r="K24" s="80"/>
      <c r="L24" s="85">
        <f t="shared" si="4"/>
        <v>0</v>
      </c>
      <c r="M24" s="153"/>
      <c r="N24" s="130"/>
      <c r="O24" s="132"/>
      <c r="P24" s="80"/>
      <c r="Q24" s="80"/>
      <c r="R24" s="80"/>
    </row>
    <row r="25" spans="1:18" ht="30" customHeight="1">
      <c r="A25" s="20" t="s">
        <v>407</v>
      </c>
      <c r="B25" s="55" t="s">
        <v>408</v>
      </c>
      <c r="C25" s="11" t="s">
        <v>409</v>
      </c>
      <c r="D25" s="74" t="s">
        <v>385</v>
      </c>
      <c r="E25" s="82">
        <f t="shared" si="3"/>
        <v>43600</v>
      </c>
      <c r="F25" s="83">
        <f t="shared" si="2"/>
        <v>0</v>
      </c>
      <c r="G25" s="95">
        <f>G26+G27+G28+G29+G30</f>
        <v>0</v>
      </c>
      <c r="H25" s="95">
        <f>H26+H27+H28+H29+H30</f>
        <v>0</v>
      </c>
      <c r="I25" s="95">
        <f>I26+I27+I28+I29+I30</f>
        <v>0</v>
      </c>
      <c r="J25" s="95">
        <f>J26+J27+J28+J29+J30</f>
        <v>0</v>
      </c>
      <c r="K25" s="96">
        <f>K26+K27+K28+K29+K30</f>
        <v>0</v>
      </c>
      <c r="L25" s="85">
        <f t="shared" si="4"/>
        <v>43600</v>
      </c>
      <c r="M25" s="154">
        <f>M26+M27+M28+M29+M30</f>
        <v>43600</v>
      </c>
      <c r="N25" s="130"/>
      <c r="O25" s="132"/>
      <c r="P25" s="96">
        <f>P26+P27+P28+P29+P30</f>
        <v>0</v>
      </c>
      <c r="Q25" s="97">
        <f>Q26+Q27+Q28+Q29+Q30</f>
        <v>0</v>
      </c>
      <c r="R25" s="95">
        <f>R26+R27+R28+R29+R30</f>
        <v>0</v>
      </c>
    </row>
    <row r="26" spans="1:18">
      <c r="A26" s="18" t="s">
        <v>410</v>
      </c>
      <c r="B26" s="55" t="s">
        <v>411</v>
      </c>
      <c r="C26" s="74" t="s">
        <v>385</v>
      </c>
      <c r="D26" s="15">
        <v>212</v>
      </c>
      <c r="E26" s="82">
        <f t="shared" si="3"/>
        <v>1600</v>
      </c>
      <c r="F26" s="83">
        <f t="shared" si="2"/>
        <v>0</v>
      </c>
      <c r="G26" s="98"/>
      <c r="H26" s="98"/>
      <c r="I26" s="98"/>
      <c r="J26" s="98"/>
      <c r="K26" s="99"/>
      <c r="L26" s="85">
        <f t="shared" si="4"/>
        <v>1600</v>
      </c>
      <c r="M26" s="153">
        <v>1600</v>
      </c>
      <c r="N26" s="130"/>
      <c r="O26" s="132"/>
      <c r="P26" s="99"/>
      <c r="Q26" s="100"/>
      <c r="R26" s="98"/>
    </row>
    <row r="27" spans="1:18">
      <c r="A27" s="18" t="s">
        <v>412</v>
      </c>
      <c r="B27" s="55" t="s">
        <v>413</v>
      </c>
      <c r="C27" s="74" t="s">
        <v>385</v>
      </c>
      <c r="D27" s="15">
        <v>221</v>
      </c>
      <c r="E27" s="82">
        <f t="shared" si="3"/>
        <v>0</v>
      </c>
      <c r="F27" s="83">
        <f t="shared" si="2"/>
        <v>0</v>
      </c>
      <c r="G27" s="98"/>
      <c r="H27" s="98"/>
      <c r="I27" s="98"/>
      <c r="J27" s="98"/>
      <c r="K27" s="99"/>
      <c r="L27" s="85">
        <f t="shared" si="4"/>
        <v>0</v>
      </c>
      <c r="M27" s="153"/>
      <c r="N27" s="130"/>
      <c r="O27" s="132"/>
      <c r="P27" s="99"/>
      <c r="Q27" s="100"/>
      <c r="R27" s="98"/>
    </row>
    <row r="28" spans="1:18">
      <c r="A28" s="18" t="s">
        <v>414</v>
      </c>
      <c r="B28" s="55" t="s">
        <v>415</v>
      </c>
      <c r="C28" s="74" t="s">
        <v>385</v>
      </c>
      <c r="D28" s="15">
        <v>222</v>
      </c>
      <c r="E28" s="82">
        <f t="shared" si="3"/>
        <v>0</v>
      </c>
      <c r="F28" s="83">
        <f t="shared" si="2"/>
        <v>0</v>
      </c>
      <c r="G28" s="98"/>
      <c r="H28" s="98"/>
      <c r="I28" s="98"/>
      <c r="J28" s="98"/>
      <c r="K28" s="99"/>
      <c r="L28" s="85">
        <f t="shared" si="4"/>
        <v>0</v>
      </c>
      <c r="M28" s="153"/>
      <c r="N28" s="130"/>
      <c r="O28" s="132"/>
      <c r="P28" s="99"/>
      <c r="Q28" s="100"/>
      <c r="R28" s="98"/>
    </row>
    <row r="29" spans="1:18">
      <c r="A29" s="18" t="s">
        <v>416</v>
      </c>
      <c r="B29" s="55" t="s">
        <v>417</v>
      </c>
      <c r="C29" s="74" t="s">
        <v>385</v>
      </c>
      <c r="D29" s="15">
        <v>226</v>
      </c>
      <c r="E29" s="82">
        <f t="shared" si="3"/>
        <v>42000</v>
      </c>
      <c r="F29" s="83">
        <f t="shared" si="2"/>
        <v>0</v>
      </c>
      <c r="G29" s="98"/>
      <c r="H29" s="98"/>
      <c r="I29" s="98"/>
      <c r="J29" s="98"/>
      <c r="K29" s="99"/>
      <c r="L29" s="85">
        <f t="shared" si="4"/>
        <v>42000</v>
      </c>
      <c r="M29" s="153">
        <v>42000</v>
      </c>
      <c r="N29" s="130"/>
      <c r="O29" s="132"/>
      <c r="P29" s="99"/>
      <c r="Q29" s="100"/>
      <c r="R29" s="98"/>
    </row>
    <row r="30" spans="1:18">
      <c r="A30" s="18" t="s">
        <v>405</v>
      </c>
      <c r="B30" s="55" t="s">
        <v>418</v>
      </c>
      <c r="C30" s="74" t="s">
        <v>385</v>
      </c>
      <c r="D30" s="15">
        <v>266</v>
      </c>
      <c r="E30" s="82">
        <f t="shared" si="3"/>
        <v>0</v>
      </c>
      <c r="F30" s="83">
        <f t="shared" si="2"/>
        <v>0</v>
      </c>
      <c r="G30" s="98"/>
      <c r="H30" s="98"/>
      <c r="I30" s="98"/>
      <c r="J30" s="98"/>
      <c r="K30" s="99"/>
      <c r="L30" s="85">
        <f t="shared" si="4"/>
        <v>0</v>
      </c>
      <c r="M30" s="153"/>
      <c r="N30" s="130"/>
      <c r="O30" s="132"/>
      <c r="P30" s="99"/>
      <c r="Q30" s="100"/>
      <c r="R30" s="98"/>
    </row>
    <row r="31" spans="1:18" ht="26.25" customHeight="1">
      <c r="A31" s="16" t="s">
        <v>419</v>
      </c>
      <c r="B31" s="55" t="s">
        <v>420</v>
      </c>
      <c r="C31" s="11" t="s">
        <v>421</v>
      </c>
      <c r="D31" s="74" t="s">
        <v>385</v>
      </c>
      <c r="E31" s="82">
        <f t="shared" si="3"/>
        <v>0</v>
      </c>
      <c r="F31" s="83">
        <f t="shared" si="2"/>
        <v>0</v>
      </c>
      <c r="G31" s="95">
        <f>G32+G33+G34</f>
        <v>0</v>
      </c>
      <c r="H31" s="95">
        <f>H32+H33+H34</f>
        <v>0</v>
      </c>
      <c r="I31" s="95">
        <f>I32+I33+I34</f>
        <v>0</v>
      </c>
      <c r="J31" s="95">
        <f>J32+J33+J34</f>
        <v>0</v>
      </c>
      <c r="K31" s="96">
        <f>K32+K33+K34</f>
        <v>0</v>
      </c>
      <c r="L31" s="85">
        <f t="shared" si="4"/>
        <v>0</v>
      </c>
      <c r="M31" s="154">
        <f>M32+M33+M34</f>
        <v>0</v>
      </c>
      <c r="N31" s="130"/>
      <c r="O31" s="132"/>
      <c r="P31" s="96">
        <f>P32+P33+P34</f>
        <v>0</v>
      </c>
      <c r="Q31" s="97">
        <f>Q32+Q33+Q34</f>
        <v>0</v>
      </c>
      <c r="R31" s="95">
        <f>R32+R33+R34</f>
        <v>0</v>
      </c>
    </row>
    <row r="32" spans="1:18">
      <c r="A32" s="18" t="s">
        <v>414</v>
      </c>
      <c r="B32" s="55" t="s">
        <v>422</v>
      </c>
      <c r="C32" s="74" t="s">
        <v>385</v>
      </c>
      <c r="D32" s="15">
        <v>222</v>
      </c>
      <c r="E32" s="82">
        <f t="shared" si="3"/>
        <v>0</v>
      </c>
      <c r="F32" s="83">
        <f t="shared" si="2"/>
        <v>0</v>
      </c>
      <c r="G32" s="98"/>
      <c r="H32" s="98"/>
      <c r="I32" s="98"/>
      <c r="J32" s="98"/>
      <c r="K32" s="99"/>
      <c r="L32" s="85">
        <f t="shared" si="4"/>
        <v>0</v>
      </c>
      <c r="M32" s="153"/>
      <c r="N32" s="130"/>
      <c r="O32" s="132"/>
      <c r="P32" s="99"/>
      <c r="Q32" s="100"/>
      <c r="R32" s="98"/>
    </row>
    <row r="33" spans="1:18">
      <c r="A33" s="18" t="s">
        <v>416</v>
      </c>
      <c r="B33" s="55" t="s">
        <v>423</v>
      </c>
      <c r="C33" s="74" t="s">
        <v>385</v>
      </c>
      <c r="D33" s="15">
        <v>226</v>
      </c>
      <c r="E33" s="82">
        <f t="shared" si="3"/>
        <v>0</v>
      </c>
      <c r="F33" s="83">
        <f t="shared" si="2"/>
        <v>0</v>
      </c>
      <c r="G33" s="98"/>
      <c r="H33" s="98"/>
      <c r="I33" s="98"/>
      <c r="J33" s="98"/>
      <c r="K33" s="99"/>
      <c r="L33" s="85">
        <f t="shared" si="4"/>
        <v>0</v>
      </c>
      <c r="M33" s="153"/>
      <c r="N33" s="130"/>
      <c r="O33" s="132"/>
      <c r="P33" s="99"/>
      <c r="Q33" s="100"/>
      <c r="R33" s="98"/>
    </row>
    <row r="34" spans="1:18">
      <c r="A34" s="18" t="s">
        <v>424</v>
      </c>
      <c r="B34" s="55" t="s">
        <v>425</v>
      </c>
      <c r="C34" s="74" t="s">
        <v>385</v>
      </c>
      <c r="D34" s="15">
        <v>296</v>
      </c>
      <c r="E34" s="82">
        <f t="shared" si="3"/>
        <v>0</v>
      </c>
      <c r="F34" s="83">
        <f t="shared" si="2"/>
        <v>0</v>
      </c>
      <c r="G34" s="98"/>
      <c r="H34" s="98"/>
      <c r="I34" s="98"/>
      <c r="J34" s="98"/>
      <c r="K34" s="99"/>
      <c r="L34" s="85">
        <f t="shared" si="4"/>
        <v>0</v>
      </c>
      <c r="M34" s="153"/>
      <c r="N34" s="130"/>
      <c r="O34" s="132"/>
      <c r="P34" s="99"/>
      <c r="Q34" s="100"/>
      <c r="R34" s="98"/>
    </row>
    <row r="35" spans="1:18" ht="26.25" customHeight="1">
      <c r="A35" s="16" t="s">
        <v>426</v>
      </c>
      <c r="B35" s="55" t="s">
        <v>427</v>
      </c>
      <c r="C35" s="11" t="s">
        <v>428</v>
      </c>
      <c r="D35" s="74" t="s">
        <v>385</v>
      </c>
      <c r="E35" s="82">
        <f t="shared" si="3"/>
        <v>1825883.68</v>
      </c>
      <c r="F35" s="83">
        <f t="shared" si="2"/>
        <v>1703133.5899999999</v>
      </c>
      <c r="G35" s="95">
        <f>G36+G37+G38+G39</f>
        <v>467820.4</v>
      </c>
      <c r="H35" s="95">
        <f>H36+H37+H38+H39</f>
        <v>417038.85</v>
      </c>
      <c r="I35" s="95">
        <f>I36+I37+I38+I39</f>
        <v>818274.34</v>
      </c>
      <c r="J35" s="95">
        <f>J36+J37+J38+J39</f>
        <v>0</v>
      </c>
      <c r="K35" s="96">
        <f>K36+K37+K38+K39</f>
        <v>0</v>
      </c>
      <c r="L35" s="85">
        <f t="shared" si="4"/>
        <v>122750.09</v>
      </c>
      <c r="M35" s="154">
        <f>M36+M37+M38+M39</f>
        <v>122750.09</v>
      </c>
      <c r="N35" s="130"/>
      <c r="O35" s="132"/>
      <c r="P35" s="96">
        <f>P36+P37+P38+P39</f>
        <v>0</v>
      </c>
      <c r="Q35" s="97">
        <f>Q36+Q37+Q38+Q39</f>
        <v>0</v>
      </c>
      <c r="R35" s="95">
        <f>R36+R37+R38+R39</f>
        <v>0</v>
      </c>
    </row>
    <row r="36" spans="1:18">
      <c r="A36" s="18" t="s">
        <v>429</v>
      </c>
      <c r="B36" s="55" t="s">
        <v>430</v>
      </c>
      <c r="C36" s="74" t="s">
        <v>385</v>
      </c>
      <c r="D36" s="15">
        <v>213</v>
      </c>
      <c r="E36" s="82">
        <f t="shared" si="3"/>
        <v>1825883.68</v>
      </c>
      <c r="F36" s="83">
        <f t="shared" si="2"/>
        <v>1703133.5899999999</v>
      </c>
      <c r="G36" s="98">
        <v>467820.4</v>
      </c>
      <c r="H36" s="98">
        <v>417038.85</v>
      </c>
      <c r="I36" s="98">
        <v>818274.34</v>
      </c>
      <c r="J36" s="98"/>
      <c r="K36" s="99"/>
      <c r="L36" s="85">
        <f t="shared" si="4"/>
        <v>122750.09</v>
      </c>
      <c r="M36" s="153">
        <v>122750.09</v>
      </c>
      <c r="N36" s="130"/>
      <c r="O36" s="132"/>
      <c r="P36" s="99"/>
      <c r="Q36" s="100"/>
      <c r="R36" s="98"/>
    </row>
    <row r="37" spans="1:18">
      <c r="A37" s="18" t="s">
        <v>412</v>
      </c>
      <c r="B37" s="55" t="s">
        <v>431</v>
      </c>
      <c r="C37" s="74" t="s">
        <v>385</v>
      </c>
      <c r="D37" s="15">
        <v>221</v>
      </c>
      <c r="E37" s="82">
        <f t="shared" si="3"/>
        <v>0</v>
      </c>
      <c r="F37" s="83">
        <f t="shared" si="2"/>
        <v>0</v>
      </c>
      <c r="G37" s="98"/>
      <c r="H37" s="98"/>
      <c r="I37" s="98"/>
      <c r="J37" s="98"/>
      <c r="K37" s="99"/>
      <c r="L37" s="85">
        <f t="shared" si="4"/>
        <v>0</v>
      </c>
      <c r="M37" s="153"/>
      <c r="N37" s="130"/>
      <c r="O37" s="132"/>
      <c r="P37" s="99"/>
      <c r="Q37" s="100"/>
      <c r="R37" s="98"/>
    </row>
    <row r="38" spans="1:18">
      <c r="A38" s="18" t="s">
        <v>414</v>
      </c>
      <c r="B38" s="55" t="s">
        <v>432</v>
      </c>
      <c r="C38" s="74" t="s">
        <v>385</v>
      </c>
      <c r="D38" s="15">
        <v>222</v>
      </c>
      <c r="E38" s="82">
        <f t="shared" si="3"/>
        <v>0</v>
      </c>
      <c r="F38" s="83">
        <f t="shared" si="2"/>
        <v>0</v>
      </c>
      <c r="G38" s="98"/>
      <c r="H38" s="98"/>
      <c r="I38" s="98"/>
      <c r="J38" s="98"/>
      <c r="K38" s="99"/>
      <c r="L38" s="85">
        <f t="shared" si="4"/>
        <v>0</v>
      </c>
      <c r="M38" s="153"/>
      <c r="N38" s="130"/>
      <c r="O38" s="132"/>
      <c r="P38" s="99"/>
      <c r="Q38" s="100"/>
      <c r="R38" s="98"/>
    </row>
    <row r="39" spans="1:18">
      <c r="A39" s="18" t="s">
        <v>416</v>
      </c>
      <c r="B39" s="55" t="s">
        <v>433</v>
      </c>
      <c r="C39" s="74" t="s">
        <v>385</v>
      </c>
      <c r="D39" s="15">
        <v>226</v>
      </c>
      <c r="E39" s="82">
        <f t="shared" si="3"/>
        <v>0</v>
      </c>
      <c r="F39" s="83">
        <f t="shared" si="2"/>
        <v>0</v>
      </c>
      <c r="G39" s="98"/>
      <c r="H39" s="98"/>
      <c r="I39" s="98"/>
      <c r="J39" s="98"/>
      <c r="K39" s="99"/>
      <c r="L39" s="85">
        <f t="shared" si="4"/>
        <v>0</v>
      </c>
      <c r="M39" s="153"/>
      <c r="N39" s="130"/>
      <c r="O39" s="132"/>
      <c r="P39" s="99"/>
      <c r="Q39" s="100"/>
      <c r="R39" s="98"/>
    </row>
    <row r="40" spans="1:18">
      <c r="A40" s="14" t="s">
        <v>434</v>
      </c>
      <c r="B40" s="55" t="s">
        <v>435</v>
      </c>
      <c r="C40" s="11" t="s">
        <v>436</v>
      </c>
      <c r="D40" s="74" t="s">
        <v>385</v>
      </c>
      <c r="E40" s="82">
        <f t="shared" si="3"/>
        <v>0</v>
      </c>
      <c r="F40" s="83">
        <f t="shared" si="2"/>
        <v>0</v>
      </c>
      <c r="G40" s="95">
        <f>G41+G42+G43+G46+G47</f>
        <v>0</v>
      </c>
      <c r="H40" s="95">
        <f>H41+H42+H43+H46+H47</f>
        <v>0</v>
      </c>
      <c r="I40" s="95">
        <f>I41+I42+I43+I46+I47</f>
        <v>0</v>
      </c>
      <c r="J40" s="95">
        <f>J41+J42+J43+J46+J47</f>
        <v>0</v>
      </c>
      <c r="K40" s="96">
        <f>K41+K42+K43+K46+K47</f>
        <v>0</v>
      </c>
      <c r="L40" s="85">
        <f t="shared" si="4"/>
        <v>0</v>
      </c>
      <c r="M40" s="154">
        <f>M41+M42+M43+M46+M47</f>
        <v>0</v>
      </c>
      <c r="N40" s="130"/>
      <c r="O40" s="132"/>
      <c r="P40" s="96">
        <f>P41+P42+P43+P46+P47</f>
        <v>0</v>
      </c>
      <c r="Q40" s="97">
        <f>Q41+Q42+Q43+Q46+Q47</f>
        <v>0</v>
      </c>
      <c r="R40" s="95">
        <f>R41+R42+R43+R46+R47</f>
        <v>0</v>
      </c>
    </row>
    <row r="41" spans="1:18" ht="26.25" customHeight="1">
      <c r="A41" s="16" t="s">
        <v>437</v>
      </c>
      <c r="B41" s="55" t="s">
        <v>438</v>
      </c>
      <c r="C41" s="11" t="s">
        <v>439</v>
      </c>
      <c r="D41" s="74" t="s">
        <v>385</v>
      </c>
      <c r="E41" s="82">
        <f t="shared" si="3"/>
        <v>0</v>
      </c>
      <c r="F41" s="83">
        <f t="shared" si="2"/>
        <v>0</v>
      </c>
      <c r="G41" s="98"/>
      <c r="H41" s="98"/>
      <c r="I41" s="98"/>
      <c r="J41" s="98"/>
      <c r="K41" s="99"/>
      <c r="L41" s="85">
        <f t="shared" si="4"/>
        <v>0</v>
      </c>
      <c r="M41" s="153"/>
      <c r="N41" s="130"/>
      <c r="O41" s="132"/>
      <c r="P41" s="99"/>
      <c r="Q41" s="100"/>
      <c r="R41" s="98"/>
    </row>
    <row r="42" spans="1:18">
      <c r="A42" s="16" t="s">
        <v>440</v>
      </c>
      <c r="B42" s="55" t="s">
        <v>441</v>
      </c>
      <c r="C42" s="11" t="s">
        <v>442</v>
      </c>
      <c r="D42" s="74" t="s">
        <v>385</v>
      </c>
      <c r="E42" s="82">
        <f t="shared" si="3"/>
        <v>0</v>
      </c>
      <c r="F42" s="83">
        <f t="shared" si="2"/>
        <v>0</v>
      </c>
      <c r="G42" s="98"/>
      <c r="H42" s="98"/>
      <c r="I42" s="98"/>
      <c r="J42" s="98"/>
      <c r="K42" s="99"/>
      <c r="L42" s="85">
        <f t="shared" si="4"/>
        <v>0</v>
      </c>
      <c r="M42" s="153"/>
      <c r="N42" s="130"/>
      <c r="O42" s="132"/>
      <c r="P42" s="99"/>
      <c r="Q42" s="100"/>
      <c r="R42" s="98"/>
    </row>
    <row r="43" spans="1:18" ht="26.25" customHeight="1">
      <c r="A43" s="16" t="s">
        <v>443</v>
      </c>
      <c r="B43" s="55" t="s">
        <v>444</v>
      </c>
      <c r="C43" s="11" t="s">
        <v>445</v>
      </c>
      <c r="D43" s="74" t="s">
        <v>385</v>
      </c>
      <c r="E43" s="82">
        <f t="shared" si="3"/>
        <v>0</v>
      </c>
      <c r="F43" s="83">
        <f t="shared" si="2"/>
        <v>0</v>
      </c>
      <c r="G43" s="95">
        <f>G44+G45</f>
        <v>0</v>
      </c>
      <c r="H43" s="95">
        <f>H44+H45</f>
        <v>0</v>
      </c>
      <c r="I43" s="95">
        <f>I44+I45</f>
        <v>0</v>
      </c>
      <c r="J43" s="95">
        <f>J44+J45</f>
        <v>0</v>
      </c>
      <c r="K43" s="96">
        <f>K44+K45</f>
        <v>0</v>
      </c>
      <c r="L43" s="85">
        <f t="shared" si="4"/>
        <v>0</v>
      </c>
      <c r="M43" s="154">
        <f>M44+M45</f>
        <v>0</v>
      </c>
      <c r="N43" s="130"/>
      <c r="O43" s="132"/>
      <c r="P43" s="96">
        <f>P44+P45</f>
        <v>0</v>
      </c>
      <c r="Q43" s="97">
        <f>Q44+Q45</f>
        <v>0</v>
      </c>
      <c r="R43" s="95">
        <f>R44+R45</f>
        <v>0</v>
      </c>
    </row>
    <row r="44" spans="1:18">
      <c r="A44" s="18" t="s">
        <v>424</v>
      </c>
      <c r="B44" s="55" t="s">
        <v>446</v>
      </c>
      <c r="C44" s="74" t="s">
        <v>385</v>
      </c>
      <c r="D44" s="15">
        <v>296</v>
      </c>
      <c r="E44" s="82">
        <f t="shared" si="3"/>
        <v>0</v>
      </c>
      <c r="F44" s="83">
        <f t="shared" si="2"/>
        <v>0</v>
      </c>
      <c r="G44" s="98"/>
      <c r="H44" s="98"/>
      <c r="I44" s="98"/>
      <c r="J44" s="98"/>
      <c r="K44" s="99"/>
      <c r="L44" s="85">
        <f t="shared" si="4"/>
        <v>0</v>
      </c>
      <c r="M44" s="153"/>
      <c r="N44" s="130"/>
      <c r="O44" s="132"/>
      <c r="P44" s="99"/>
      <c r="Q44" s="100"/>
      <c r="R44" s="98"/>
    </row>
    <row r="45" spans="1:18">
      <c r="A45" s="18" t="s">
        <v>447</v>
      </c>
      <c r="B45" s="55" t="s">
        <v>448</v>
      </c>
      <c r="C45" s="74" t="s">
        <v>385</v>
      </c>
      <c r="D45" s="15">
        <v>262</v>
      </c>
      <c r="E45" s="82">
        <f t="shared" si="3"/>
        <v>0</v>
      </c>
      <c r="F45" s="83">
        <f t="shared" si="2"/>
        <v>0</v>
      </c>
      <c r="G45" s="98"/>
      <c r="H45" s="98"/>
      <c r="I45" s="98"/>
      <c r="J45" s="98"/>
      <c r="K45" s="99"/>
      <c r="L45" s="85">
        <f t="shared" si="4"/>
        <v>0</v>
      </c>
      <c r="M45" s="153"/>
      <c r="N45" s="130"/>
      <c r="O45" s="132"/>
      <c r="P45" s="99"/>
      <c r="Q45" s="100"/>
      <c r="R45" s="98"/>
    </row>
    <row r="46" spans="1:18" ht="39" customHeight="1">
      <c r="A46" s="16" t="s">
        <v>449</v>
      </c>
      <c r="B46" s="55" t="s">
        <v>450</v>
      </c>
      <c r="C46" s="11" t="s">
        <v>451</v>
      </c>
      <c r="D46" s="15">
        <v>296</v>
      </c>
      <c r="E46" s="82">
        <f t="shared" si="3"/>
        <v>0</v>
      </c>
      <c r="F46" s="83">
        <f t="shared" si="2"/>
        <v>0</v>
      </c>
      <c r="G46" s="98"/>
      <c r="H46" s="98"/>
      <c r="I46" s="98"/>
      <c r="J46" s="98"/>
      <c r="K46" s="99"/>
      <c r="L46" s="85">
        <f t="shared" si="4"/>
        <v>0</v>
      </c>
      <c r="M46" s="153"/>
      <c r="N46" s="130"/>
      <c r="O46" s="132"/>
      <c r="P46" s="99"/>
      <c r="Q46" s="100"/>
      <c r="R46" s="98"/>
    </row>
    <row r="47" spans="1:18">
      <c r="A47" s="16" t="s">
        <v>452</v>
      </c>
      <c r="B47" s="55" t="s">
        <v>453</v>
      </c>
      <c r="C47" s="11" t="s">
        <v>454</v>
      </c>
      <c r="D47" s="74" t="s">
        <v>385</v>
      </c>
      <c r="E47" s="82">
        <f t="shared" si="3"/>
        <v>0</v>
      </c>
      <c r="F47" s="83">
        <f t="shared" si="2"/>
        <v>0</v>
      </c>
      <c r="G47" s="95">
        <f>G48+G49+G50+G51</f>
        <v>0</v>
      </c>
      <c r="H47" s="95">
        <f>H48+H49+H50+H51</f>
        <v>0</v>
      </c>
      <c r="I47" s="95">
        <f>I48+I49+I50+I51</f>
        <v>0</v>
      </c>
      <c r="J47" s="95">
        <f>J48+J49+J50+J51</f>
        <v>0</v>
      </c>
      <c r="K47" s="96">
        <f>K48+K49+K50+K51</f>
        <v>0</v>
      </c>
      <c r="L47" s="85">
        <f t="shared" si="4"/>
        <v>0</v>
      </c>
      <c r="M47" s="154">
        <f>M48+M49+M50+M51</f>
        <v>0</v>
      </c>
      <c r="N47" s="130"/>
      <c r="O47" s="132"/>
      <c r="P47" s="96">
        <f>P48+P49+P50+P51</f>
        <v>0</v>
      </c>
      <c r="Q47" s="97">
        <f>Q48+Q49+Q50+Q51</f>
        <v>0</v>
      </c>
      <c r="R47" s="95">
        <f>R48+R49+R50+R51</f>
        <v>0</v>
      </c>
    </row>
    <row r="48" spans="1:18">
      <c r="A48" s="18" t="s">
        <v>414</v>
      </c>
      <c r="B48" s="55" t="s">
        <v>455</v>
      </c>
      <c r="C48" s="74" t="s">
        <v>385</v>
      </c>
      <c r="D48" s="15">
        <v>222</v>
      </c>
      <c r="E48" s="82">
        <f t="shared" si="3"/>
        <v>0</v>
      </c>
      <c r="F48" s="83">
        <f t="shared" ref="F48:F79" si="5">G48+H48+I48+J48</f>
        <v>0</v>
      </c>
      <c r="G48" s="98"/>
      <c r="H48" s="98"/>
      <c r="I48" s="98"/>
      <c r="J48" s="98"/>
      <c r="K48" s="99"/>
      <c r="L48" s="85">
        <f t="shared" si="4"/>
        <v>0</v>
      </c>
      <c r="M48" s="153"/>
      <c r="N48" s="130"/>
      <c r="O48" s="132"/>
      <c r="P48" s="99"/>
      <c r="Q48" s="100"/>
      <c r="R48" s="98"/>
    </row>
    <row r="49" spans="1:18">
      <c r="A49" s="18" t="s">
        <v>416</v>
      </c>
      <c r="B49" s="55" t="s">
        <v>456</v>
      </c>
      <c r="C49" s="74" t="s">
        <v>385</v>
      </c>
      <c r="D49" s="15">
        <v>226</v>
      </c>
      <c r="E49" s="82">
        <f t="shared" si="3"/>
        <v>0</v>
      </c>
      <c r="F49" s="83">
        <f t="shared" si="5"/>
        <v>0</v>
      </c>
      <c r="G49" s="98"/>
      <c r="H49" s="98"/>
      <c r="I49" s="98"/>
      <c r="J49" s="98"/>
      <c r="K49" s="99"/>
      <c r="L49" s="85">
        <f t="shared" si="4"/>
        <v>0</v>
      </c>
      <c r="M49" s="153"/>
      <c r="N49" s="130"/>
      <c r="O49" s="132"/>
      <c r="P49" s="99"/>
      <c r="Q49" s="100"/>
      <c r="R49" s="98"/>
    </row>
    <row r="50" spans="1:18">
      <c r="A50" s="18" t="s">
        <v>447</v>
      </c>
      <c r="B50" s="55" t="s">
        <v>457</v>
      </c>
      <c r="C50" s="74" t="s">
        <v>385</v>
      </c>
      <c r="D50" s="15">
        <v>262</v>
      </c>
      <c r="E50" s="82">
        <f t="shared" si="3"/>
        <v>0</v>
      </c>
      <c r="F50" s="83">
        <f t="shared" si="5"/>
        <v>0</v>
      </c>
      <c r="G50" s="98"/>
      <c r="H50" s="98"/>
      <c r="I50" s="98"/>
      <c r="J50" s="98"/>
      <c r="K50" s="99"/>
      <c r="L50" s="85">
        <f t="shared" si="4"/>
        <v>0</v>
      </c>
      <c r="M50" s="153"/>
      <c r="N50" s="130"/>
      <c r="O50" s="132"/>
      <c r="P50" s="99"/>
      <c r="Q50" s="100"/>
      <c r="R50" s="98"/>
    </row>
    <row r="51" spans="1:18">
      <c r="A51" s="18" t="s">
        <v>458</v>
      </c>
      <c r="B51" s="55" t="s">
        <v>459</v>
      </c>
      <c r="C51" s="74" t="s">
        <v>385</v>
      </c>
      <c r="D51" s="15">
        <v>296</v>
      </c>
      <c r="E51" s="82">
        <f t="shared" si="3"/>
        <v>0</v>
      </c>
      <c r="F51" s="83">
        <f t="shared" si="5"/>
        <v>0</v>
      </c>
      <c r="G51" s="98"/>
      <c r="H51" s="98"/>
      <c r="I51" s="98"/>
      <c r="J51" s="98"/>
      <c r="K51" s="99"/>
      <c r="L51" s="85">
        <f t="shared" si="4"/>
        <v>0</v>
      </c>
      <c r="M51" s="153"/>
      <c r="N51" s="130"/>
      <c r="O51" s="132"/>
      <c r="P51" s="99"/>
      <c r="Q51" s="100"/>
      <c r="R51" s="98"/>
    </row>
    <row r="52" spans="1:18">
      <c r="A52" s="14" t="s">
        <v>460</v>
      </c>
      <c r="B52" s="55" t="s">
        <v>461</v>
      </c>
      <c r="C52" s="11" t="s">
        <v>462</v>
      </c>
      <c r="D52" s="11" t="s">
        <v>385</v>
      </c>
      <c r="E52" s="82">
        <f t="shared" ref="E52:E83" si="6">SUM(G52:R52)-L52</f>
        <v>0</v>
      </c>
      <c r="F52" s="83">
        <f t="shared" si="5"/>
        <v>0</v>
      </c>
      <c r="G52" s="95">
        <f>G53+G54+G55</f>
        <v>0</v>
      </c>
      <c r="H52" s="95">
        <f>H53+H54+H55</f>
        <v>0</v>
      </c>
      <c r="I52" s="95">
        <f>I53+I54+I55</f>
        <v>0</v>
      </c>
      <c r="J52" s="95">
        <f>J53+J54+J55</f>
        <v>0</v>
      </c>
      <c r="K52" s="96">
        <f>K53+K54+K55</f>
        <v>0</v>
      </c>
      <c r="L52" s="85">
        <f t="shared" ref="L52:L83" si="7">SUM(M52:P52)</f>
        <v>0</v>
      </c>
      <c r="M52" s="154">
        <f>M53+M54+M55</f>
        <v>0</v>
      </c>
      <c r="N52" s="130"/>
      <c r="O52" s="132"/>
      <c r="P52" s="96">
        <f>P53+P54+P55</f>
        <v>0</v>
      </c>
      <c r="Q52" s="97">
        <f>Q53+Q54+Q55</f>
        <v>0</v>
      </c>
      <c r="R52" s="95">
        <f>R53+R54+R55</f>
        <v>0</v>
      </c>
    </row>
    <row r="53" spans="1:18" ht="26.25" customHeight="1">
      <c r="A53" s="16" t="s">
        <v>463</v>
      </c>
      <c r="B53" s="55" t="s">
        <v>464</v>
      </c>
      <c r="C53" s="11" t="s">
        <v>465</v>
      </c>
      <c r="D53" s="15">
        <v>291</v>
      </c>
      <c r="E53" s="82">
        <f t="shared" si="6"/>
        <v>0</v>
      </c>
      <c r="F53" s="83">
        <f t="shared" si="5"/>
        <v>0</v>
      </c>
      <c r="G53" s="98"/>
      <c r="H53" s="98"/>
      <c r="I53" s="98"/>
      <c r="J53" s="98"/>
      <c r="K53" s="99"/>
      <c r="L53" s="85">
        <f t="shared" si="7"/>
        <v>0</v>
      </c>
      <c r="M53" s="153"/>
      <c r="N53" s="130"/>
      <c r="O53" s="132"/>
      <c r="P53" s="99"/>
      <c r="Q53" s="100"/>
      <c r="R53" s="98"/>
    </row>
    <row r="54" spans="1:18" ht="26.25" customHeight="1">
      <c r="A54" s="16" t="s">
        <v>466</v>
      </c>
      <c r="B54" s="55" t="s">
        <v>467</v>
      </c>
      <c r="C54" s="11" t="s">
        <v>468</v>
      </c>
      <c r="D54" s="15">
        <v>291</v>
      </c>
      <c r="E54" s="82">
        <f t="shared" si="6"/>
        <v>0</v>
      </c>
      <c r="F54" s="83">
        <f t="shared" si="5"/>
        <v>0</v>
      </c>
      <c r="G54" s="98"/>
      <c r="H54" s="98"/>
      <c r="I54" s="98"/>
      <c r="J54" s="98"/>
      <c r="K54" s="99"/>
      <c r="L54" s="85">
        <f t="shared" si="7"/>
        <v>0</v>
      </c>
      <c r="M54" s="153"/>
      <c r="N54" s="130"/>
      <c r="O54" s="132"/>
      <c r="P54" s="99"/>
      <c r="Q54" s="100"/>
      <c r="R54" s="98"/>
    </row>
    <row r="55" spans="1:18">
      <c r="A55" s="16" t="s">
        <v>469</v>
      </c>
      <c r="B55" s="55" t="s">
        <v>470</v>
      </c>
      <c r="C55" s="11" t="s">
        <v>471</v>
      </c>
      <c r="D55" s="11" t="s">
        <v>385</v>
      </c>
      <c r="E55" s="82">
        <f t="shared" si="6"/>
        <v>0</v>
      </c>
      <c r="F55" s="83">
        <f t="shared" si="5"/>
        <v>0</v>
      </c>
      <c r="G55" s="98"/>
      <c r="H55" s="98"/>
      <c r="I55" s="98"/>
      <c r="J55" s="98"/>
      <c r="K55" s="99"/>
      <c r="L55" s="85">
        <f t="shared" si="7"/>
        <v>0</v>
      </c>
      <c r="M55" s="153"/>
      <c r="N55" s="130"/>
      <c r="O55" s="132"/>
      <c r="P55" s="99"/>
      <c r="Q55" s="100"/>
      <c r="R55" s="98"/>
    </row>
    <row r="56" spans="1:18" ht="26.25" customHeight="1">
      <c r="A56" s="14" t="s">
        <v>472</v>
      </c>
      <c r="B56" s="55" t="s">
        <v>473</v>
      </c>
      <c r="C56" s="11" t="s">
        <v>385</v>
      </c>
      <c r="D56" s="11" t="s">
        <v>385</v>
      </c>
      <c r="E56" s="82">
        <f t="shared" si="6"/>
        <v>0</v>
      </c>
      <c r="F56" s="83">
        <f t="shared" si="5"/>
        <v>0</v>
      </c>
      <c r="G56" s="95">
        <f>G57+G58+G59+G60</f>
        <v>0</v>
      </c>
      <c r="H56" s="95">
        <f>H57+H58+H59+H60</f>
        <v>0</v>
      </c>
      <c r="I56" s="95">
        <f>I57+I58+I59+I60</f>
        <v>0</v>
      </c>
      <c r="J56" s="95">
        <f>J57+J58+J59+J60</f>
        <v>0</v>
      </c>
      <c r="K56" s="96">
        <f>K57+K58+K59+K60</f>
        <v>0</v>
      </c>
      <c r="L56" s="85">
        <f t="shared" si="7"/>
        <v>0</v>
      </c>
      <c r="M56" s="154">
        <f>M57+M58+M59+M60</f>
        <v>0</v>
      </c>
      <c r="N56" s="130"/>
      <c r="O56" s="132"/>
      <c r="P56" s="96">
        <f>P57+P58+P59+P60</f>
        <v>0</v>
      </c>
      <c r="Q56" s="97">
        <f>Q57+Q58+Q59+Q60</f>
        <v>0</v>
      </c>
      <c r="R56" s="95">
        <f>R57+R58+R59+R60</f>
        <v>0</v>
      </c>
    </row>
    <row r="57" spans="1:18" ht="26.25" customHeight="1">
      <c r="A57" s="16" t="s">
        <v>474</v>
      </c>
      <c r="B57" s="55" t="s">
        <v>475</v>
      </c>
      <c r="C57" s="11" t="s">
        <v>476</v>
      </c>
      <c r="D57" s="11" t="s">
        <v>385</v>
      </c>
      <c r="E57" s="82">
        <f t="shared" si="6"/>
        <v>0</v>
      </c>
      <c r="F57" s="83">
        <f t="shared" si="5"/>
        <v>0</v>
      </c>
      <c r="G57" s="98"/>
      <c r="H57" s="98"/>
      <c r="I57" s="98"/>
      <c r="J57" s="98"/>
      <c r="K57" s="99"/>
      <c r="L57" s="85">
        <f t="shared" si="7"/>
        <v>0</v>
      </c>
      <c r="M57" s="153"/>
      <c r="N57" s="130"/>
      <c r="O57" s="132"/>
      <c r="P57" s="99"/>
      <c r="Q57" s="100"/>
      <c r="R57" s="98"/>
    </row>
    <row r="58" spans="1:18">
      <c r="A58" s="16" t="s">
        <v>477</v>
      </c>
      <c r="B58" s="55" t="s">
        <v>478</v>
      </c>
      <c r="C58" s="11" t="s">
        <v>479</v>
      </c>
      <c r="D58" s="11" t="s">
        <v>385</v>
      </c>
      <c r="E58" s="82">
        <f t="shared" si="6"/>
        <v>0</v>
      </c>
      <c r="F58" s="83">
        <f t="shared" si="5"/>
        <v>0</v>
      </c>
      <c r="G58" s="98"/>
      <c r="H58" s="98"/>
      <c r="I58" s="98"/>
      <c r="J58" s="98"/>
      <c r="K58" s="99"/>
      <c r="L58" s="85">
        <f t="shared" si="7"/>
        <v>0</v>
      </c>
      <c r="M58" s="153"/>
      <c r="N58" s="130"/>
      <c r="O58" s="132"/>
      <c r="P58" s="99"/>
      <c r="Q58" s="100"/>
      <c r="R58" s="98"/>
    </row>
    <row r="59" spans="1:18" ht="26.25" customHeight="1">
      <c r="A59" s="16" t="s">
        <v>480</v>
      </c>
      <c r="B59" s="55" t="s">
        <v>481</v>
      </c>
      <c r="C59" s="11" t="s">
        <v>482</v>
      </c>
      <c r="D59" s="11" t="s">
        <v>385</v>
      </c>
      <c r="E59" s="82">
        <f t="shared" si="6"/>
        <v>0</v>
      </c>
      <c r="F59" s="83">
        <f t="shared" si="5"/>
        <v>0</v>
      </c>
      <c r="G59" s="98"/>
      <c r="H59" s="98"/>
      <c r="I59" s="98"/>
      <c r="J59" s="98"/>
      <c r="K59" s="99"/>
      <c r="L59" s="85">
        <f t="shared" si="7"/>
        <v>0</v>
      </c>
      <c r="M59" s="153"/>
      <c r="N59" s="130"/>
      <c r="O59" s="132"/>
      <c r="P59" s="99"/>
      <c r="Q59" s="100"/>
      <c r="R59" s="98"/>
    </row>
    <row r="60" spans="1:18" ht="26.25" customHeight="1">
      <c r="A60" s="16" t="s">
        <v>483</v>
      </c>
      <c r="B60" s="55" t="s">
        <v>484</v>
      </c>
      <c r="C60" s="11" t="s">
        <v>485</v>
      </c>
      <c r="D60" s="11" t="s">
        <v>385</v>
      </c>
      <c r="E60" s="82">
        <f t="shared" si="6"/>
        <v>0</v>
      </c>
      <c r="F60" s="83">
        <f t="shared" si="5"/>
        <v>0</v>
      </c>
      <c r="G60" s="98"/>
      <c r="H60" s="98"/>
      <c r="I60" s="98"/>
      <c r="J60" s="98"/>
      <c r="K60" s="99"/>
      <c r="L60" s="85">
        <f t="shared" si="7"/>
        <v>0</v>
      </c>
      <c r="M60" s="153"/>
      <c r="N60" s="130"/>
      <c r="O60" s="132"/>
      <c r="P60" s="99"/>
      <c r="Q60" s="100"/>
      <c r="R60" s="98"/>
    </row>
    <row r="61" spans="1:18">
      <c r="A61" s="19" t="s">
        <v>486</v>
      </c>
      <c r="B61" s="55" t="s">
        <v>487</v>
      </c>
      <c r="C61" s="11" t="s">
        <v>488</v>
      </c>
      <c r="D61" s="11" t="s">
        <v>385</v>
      </c>
      <c r="E61" s="82">
        <f t="shared" si="6"/>
        <v>0</v>
      </c>
      <c r="F61" s="83">
        <f t="shared" si="5"/>
        <v>0</v>
      </c>
      <c r="G61" s="95">
        <f>G62+G63</f>
        <v>0</v>
      </c>
      <c r="H61" s="95">
        <f>H62+H63</f>
        <v>0</v>
      </c>
      <c r="I61" s="95">
        <f>I62+I63</f>
        <v>0</v>
      </c>
      <c r="J61" s="95">
        <f>J62+J63</f>
        <v>0</v>
      </c>
      <c r="K61" s="96">
        <f>K62+K63</f>
        <v>0</v>
      </c>
      <c r="L61" s="85">
        <f t="shared" si="7"/>
        <v>0</v>
      </c>
      <c r="M61" s="154">
        <f>M62+M63</f>
        <v>0</v>
      </c>
      <c r="N61" s="130"/>
      <c r="O61" s="132"/>
      <c r="P61" s="96">
        <f>P62+P63</f>
        <v>0</v>
      </c>
      <c r="Q61" s="97">
        <f>Q62+Q63</f>
        <v>0</v>
      </c>
      <c r="R61" s="95">
        <f>R62+R63</f>
        <v>0</v>
      </c>
    </row>
    <row r="62" spans="1:18" ht="26.25" customHeight="1">
      <c r="A62" s="18" t="s">
        <v>489</v>
      </c>
      <c r="B62" s="55" t="s">
        <v>490</v>
      </c>
      <c r="C62" s="11" t="s">
        <v>385</v>
      </c>
      <c r="D62" s="15">
        <v>253</v>
      </c>
      <c r="E62" s="82">
        <f t="shared" si="6"/>
        <v>0</v>
      </c>
      <c r="F62" s="83">
        <f t="shared" si="5"/>
        <v>0</v>
      </c>
      <c r="G62" s="98"/>
      <c r="H62" s="98"/>
      <c r="I62" s="98"/>
      <c r="J62" s="98"/>
      <c r="K62" s="99"/>
      <c r="L62" s="85">
        <f t="shared" si="7"/>
        <v>0</v>
      </c>
      <c r="M62" s="153"/>
      <c r="N62" s="130"/>
      <c r="O62" s="132"/>
      <c r="P62" s="99"/>
      <c r="Q62" s="100"/>
      <c r="R62" s="98"/>
    </row>
    <row r="63" spans="1:18">
      <c r="A63" s="18" t="s">
        <v>491</v>
      </c>
      <c r="B63" s="55" t="s">
        <v>492</v>
      </c>
      <c r="C63" s="11" t="s">
        <v>385</v>
      </c>
      <c r="D63" s="15">
        <v>256</v>
      </c>
      <c r="E63" s="82">
        <f t="shared" si="6"/>
        <v>0</v>
      </c>
      <c r="F63" s="83">
        <f t="shared" si="5"/>
        <v>0</v>
      </c>
      <c r="G63" s="98"/>
      <c r="H63" s="98"/>
      <c r="I63" s="98"/>
      <c r="J63" s="98"/>
      <c r="K63" s="99"/>
      <c r="L63" s="85">
        <f t="shared" si="7"/>
        <v>0</v>
      </c>
      <c r="M63" s="153"/>
      <c r="N63" s="130"/>
      <c r="O63" s="132"/>
      <c r="P63" s="99"/>
      <c r="Q63" s="100"/>
      <c r="R63" s="98"/>
    </row>
    <row r="64" spans="1:18">
      <c r="A64" s="14" t="s">
        <v>493</v>
      </c>
      <c r="B64" s="55" t="s">
        <v>494</v>
      </c>
      <c r="C64" s="11" t="s">
        <v>495</v>
      </c>
      <c r="D64" s="11" t="s">
        <v>385</v>
      </c>
      <c r="E64" s="82">
        <f t="shared" si="6"/>
        <v>0</v>
      </c>
      <c r="F64" s="83">
        <f t="shared" si="5"/>
        <v>0</v>
      </c>
      <c r="G64" s="95">
        <f>G65+G66</f>
        <v>0</v>
      </c>
      <c r="H64" s="95">
        <f>H65+H66</f>
        <v>0</v>
      </c>
      <c r="I64" s="95">
        <f>I65+I66</f>
        <v>0</v>
      </c>
      <c r="J64" s="95">
        <f>J65+J66</f>
        <v>0</v>
      </c>
      <c r="K64" s="96">
        <f>K65+K66</f>
        <v>0</v>
      </c>
      <c r="L64" s="85">
        <f t="shared" si="7"/>
        <v>0</v>
      </c>
      <c r="M64" s="154">
        <f>M65+M66</f>
        <v>0</v>
      </c>
      <c r="N64" s="130"/>
      <c r="O64" s="132"/>
      <c r="P64" s="96">
        <f>P65+P66</f>
        <v>0</v>
      </c>
      <c r="Q64" s="97">
        <f>Q65+Q66</f>
        <v>0</v>
      </c>
      <c r="R64" s="95">
        <f>R65+R66</f>
        <v>0</v>
      </c>
    </row>
    <row r="65" spans="1:18" ht="39" customHeight="1">
      <c r="A65" s="16" t="s">
        <v>496</v>
      </c>
      <c r="B65" s="55" t="s">
        <v>497</v>
      </c>
      <c r="C65" s="11" t="s">
        <v>498</v>
      </c>
      <c r="D65" s="11" t="s">
        <v>385</v>
      </c>
      <c r="E65" s="82">
        <f t="shared" si="6"/>
        <v>0</v>
      </c>
      <c r="F65" s="83">
        <f t="shared" si="5"/>
        <v>0</v>
      </c>
      <c r="G65" s="98"/>
      <c r="H65" s="98"/>
      <c r="I65" s="98"/>
      <c r="J65" s="98"/>
      <c r="K65" s="99"/>
      <c r="L65" s="85">
        <f t="shared" si="7"/>
        <v>0</v>
      </c>
      <c r="M65" s="153"/>
      <c r="N65" s="130"/>
      <c r="O65" s="132"/>
      <c r="P65" s="99"/>
      <c r="Q65" s="100"/>
      <c r="R65" s="98"/>
    </row>
    <row r="66" spans="1:18" ht="39" customHeight="1">
      <c r="A66" s="16" t="s">
        <v>499</v>
      </c>
      <c r="B66" s="55" t="s">
        <v>500</v>
      </c>
      <c r="C66" s="11" t="s">
        <v>501</v>
      </c>
      <c r="D66" s="11" t="s">
        <v>385</v>
      </c>
      <c r="E66" s="82">
        <f t="shared" si="6"/>
        <v>0</v>
      </c>
      <c r="F66" s="83">
        <f t="shared" si="5"/>
        <v>0</v>
      </c>
      <c r="G66" s="98"/>
      <c r="H66" s="98"/>
      <c r="I66" s="98"/>
      <c r="J66" s="98"/>
      <c r="K66" s="99"/>
      <c r="L66" s="85">
        <f t="shared" si="7"/>
        <v>0</v>
      </c>
      <c r="M66" s="153"/>
      <c r="N66" s="130"/>
      <c r="O66" s="132"/>
      <c r="P66" s="99"/>
      <c r="Q66" s="100"/>
      <c r="R66" s="98"/>
    </row>
    <row r="67" spans="1:18" ht="30" customHeight="1">
      <c r="A67" s="14" t="s">
        <v>502</v>
      </c>
      <c r="B67" s="55" t="s">
        <v>503</v>
      </c>
      <c r="C67" s="11" t="s">
        <v>504</v>
      </c>
      <c r="D67" s="11" t="s">
        <v>385</v>
      </c>
      <c r="E67" s="82">
        <f t="shared" si="6"/>
        <v>186730550.39999998</v>
      </c>
      <c r="F67" s="83">
        <f t="shared" si="5"/>
        <v>111567827.48</v>
      </c>
      <c r="G67" s="95">
        <f>G68+G71+G85+G113+G114</f>
        <v>64386787.859999999</v>
      </c>
      <c r="H67" s="95">
        <f>H68+H71+H85+H113+H114</f>
        <v>23515571.600000001</v>
      </c>
      <c r="I67" s="95">
        <f>I68+I71+I85+I113+I114</f>
        <v>14254620</v>
      </c>
      <c r="J67" s="95">
        <f>J68+J71+J85+J113+J114</f>
        <v>9410848.0199999996</v>
      </c>
      <c r="K67" s="96">
        <f>K68+K71+K85+K113+K114</f>
        <v>0</v>
      </c>
      <c r="L67" s="85">
        <f t="shared" si="7"/>
        <v>75162722.920000002</v>
      </c>
      <c r="M67" s="154">
        <f>M68+M71+M85+M113+M114</f>
        <v>71238293.719999999</v>
      </c>
      <c r="N67" s="130"/>
      <c r="O67" s="132"/>
      <c r="P67" s="96">
        <f>P68+P71+P85+P113+P114</f>
        <v>3924429.2</v>
      </c>
      <c r="Q67" s="97">
        <f>Q68+Q71+Q85+Q113+Q114</f>
        <v>0</v>
      </c>
      <c r="R67" s="95">
        <f>R68+R71+R85+R113+R114</f>
        <v>0</v>
      </c>
    </row>
    <row r="68" spans="1:18" ht="39" customHeight="1">
      <c r="A68" s="16" t="s">
        <v>505</v>
      </c>
      <c r="B68" s="55" t="s">
        <v>506</v>
      </c>
      <c r="C68" s="11" t="s">
        <v>507</v>
      </c>
      <c r="D68" s="11" t="s">
        <v>385</v>
      </c>
      <c r="E68" s="82">
        <f t="shared" si="6"/>
        <v>0</v>
      </c>
      <c r="F68" s="83">
        <f t="shared" si="5"/>
        <v>0</v>
      </c>
      <c r="G68" s="95">
        <f>G69+G70</f>
        <v>0</v>
      </c>
      <c r="H68" s="95">
        <f>H69+H70</f>
        <v>0</v>
      </c>
      <c r="I68" s="95">
        <f>I69+I70</f>
        <v>0</v>
      </c>
      <c r="J68" s="95">
        <f>J69+J70</f>
        <v>0</v>
      </c>
      <c r="K68" s="96">
        <f>K69+K70</f>
        <v>0</v>
      </c>
      <c r="L68" s="85">
        <f t="shared" si="7"/>
        <v>0</v>
      </c>
      <c r="M68" s="154">
        <f>M69+M70</f>
        <v>0</v>
      </c>
      <c r="N68" s="130"/>
      <c r="O68" s="132"/>
      <c r="P68" s="96">
        <f>P69+P70</f>
        <v>0</v>
      </c>
      <c r="Q68" s="97">
        <f>Q69+Q70</f>
        <v>0</v>
      </c>
      <c r="R68" s="95">
        <f>R69+R70</f>
        <v>0</v>
      </c>
    </row>
    <row r="69" spans="1:18">
      <c r="A69" s="18" t="s">
        <v>416</v>
      </c>
      <c r="B69" s="55" t="s">
        <v>508</v>
      </c>
      <c r="C69" s="11" t="s">
        <v>385</v>
      </c>
      <c r="D69" s="15">
        <v>226</v>
      </c>
      <c r="E69" s="82">
        <f t="shared" si="6"/>
        <v>0</v>
      </c>
      <c r="F69" s="83">
        <f t="shared" si="5"/>
        <v>0</v>
      </c>
      <c r="G69" s="98"/>
      <c r="H69" s="98"/>
      <c r="I69" s="98"/>
      <c r="J69" s="98"/>
      <c r="K69" s="99"/>
      <c r="L69" s="85">
        <f t="shared" si="7"/>
        <v>0</v>
      </c>
      <c r="M69" s="153"/>
      <c r="N69" s="130"/>
      <c r="O69" s="132"/>
      <c r="P69" s="99"/>
      <c r="Q69" s="100"/>
      <c r="R69" s="98"/>
    </row>
    <row r="70" spans="1:18">
      <c r="A70" s="18" t="s">
        <v>509</v>
      </c>
      <c r="B70" s="55" t="s">
        <v>510</v>
      </c>
      <c r="C70" s="11" t="s">
        <v>385</v>
      </c>
      <c r="D70" s="15">
        <v>320</v>
      </c>
      <c r="E70" s="82">
        <f t="shared" si="6"/>
        <v>0</v>
      </c>
      <c r="F70" s="83">
        <f t="shared" si="5"/>
        <v>0</v>
      </c>
      <c r="G70" s="98"/>
      <c r="H70" s="98"/>
      <c r="I70" s="98"/>
      <c r="J70" s="98"/>
      <c r="K70" s="99"/>
      <c r="L70" s="85">
        <f t="shared" si="7"/>
        <v>0</v>
      </c>
      <c r="M70" s="153"/>
      <c r="N70" s="130"/>
      <c r="O70" s="132"/>
      <c r="P70" s="99"/>
      <c r="Q70" s="100"/>
      <c r="R70" s="98"/>
    </row>
    <row r="71" spans="1:18" ht="51.75" customHeight="1">
      <c r="A71" s="16" t="s">
        <v>511</v>
      </c>
      <c r="B71" s="55" t="s">
        <v>512</v>
      </c>
      <c r="C71" s="11" t="s">
        <v>513</v>
      </c>
      <c r="D71" s="11" t="s">
        <v>385</v>
      </c>
      <c r="E71" s="82">
        <f t="shared" si="6"/>
        <v>59292825.829999998</v>
      </c>
      <c r="F71" s="83">
        <f t="shared" si="5"/>
        <v>0</v>
      </c>
      <c r="G71" s="95">
        <f>G72+G73+G74+G75+G76+G77+G78+G79+G80+G81+G82+G83+G84</f>
        <v>0</v>
      </c>
      <c r="H71" s="95">
        <f>H72+H73+H74+H75+H76+H77+H78+H79+H80+H81+H82+H83+H84</f>
        <v>0</v>
      </c>
      <c r="I71" s="95">
        <f>I72+I73+I74+I75+I76+I77+I78+I79+I80+I81+I82+I83+I84</f>
        <v>0</v>
      </c>
      <c r="J71" s="95">
        <f>J72+J73+J74+J75+J76+J77+J78+J79+J80+J81+J82+J83+J84</f>
        <v>0</v>
      </c>
      <c r="K71" s="96">
        <f>K72+K73+K74+K75+K76+K77+K78+K79+K80+K81+K82+K83+K84</f>
        <v>0</v>
      </c>
      <c r="L71" s="85">
        <f t="shared" si="7"/>
        <v>59292825.829999998</v>
      </c>
      <c r="M71" s="154">
        <f>M72+M73+M74+M75+M76+M77+M78+M79+M80+M81+M82+M83+M84</f>
        <v>59292825.829999998</v>
      </c>
      <c r="N71" s="130"/>
      <c r="O71" s="132"/>
      <c r="P71" s="96">
        <f>P72+P73+P74+P75+P76+P77+P78+P79+P80+P81+P82+P83+P84</f>
        <v>0</v>
      </c>
      <c r="Q71" s="97">
        <f>Q72+Q73+Q74+Q75+Q76+Q77+Q78+Q79+Q80+Q81+Q82+Q83+Q84</f>
        <v>0</v>
      </c>
      <c r="R71" s="95">
        <f>R72+R73+R74+R75+R76+R77+R78+R79+R80+R81+R82+R83+R84</f>
        <v>0</v>
      </c>
    </row>
    <row r="72" spans="1:18">
      <c r="A72" s="18" t="s">
        <v>414</v>
      </c>
      <c r="B72" s="55" t="s">
        <v>514</v>
      </c>
      <c r="C72" s="11" t="s">
        <v>385</v>
      </c>
      <c r="D72" s="15">
        <v>222</v>
      </c>
      <c r="E72" s="82">
        <f t="shared" si="6"/>
        <v>0</v>
      </c>
      <c r="F72" s="83">
        <f t="shared" si="5"/>
        <v>0</v>
      </c>
      <c r="G72" s="98"/>
      <c r="H72" s="98"/>
      <c r="I72" s="98"/>
      <c r="J72" s="98"/>
      <c r="K72" s="99"/>
      <c r="L72" s="85">
        <f t="shared" si="7"/>
        <v>0</v>
      </c>
      <c r="M72" s="153"/>
      <c r="N72" s="130"/>
      <c r="O72" s="132"/>
      <c r="P72" s="99"/>
      <c r="Q72" s="100"/>
      <c r="R72" s="98"/>
    </row>
    <row r="73" spans="1:18" ht="26.25" customHeight="1">
      <c r="A73" s="18" t="s">
        <v>515</v>
      </c>
      <c r="B73" s="55" t="s">
        <v>516</v>
      </c>
      <c r="C73" s="11" t="s">
        <v>385</v>
      </c>
      <c r="D73" s="15">
        <v>224</v>
      </c>
      <c r="E73" s="82">
        <f t="shared" si="6"/>
        <v>0</v>
      </c>
      <c r="F73" s="83">
        <f t="shared" si="5"/>
        <v>0</v>
      </c>
      <c r="G73" s="98"/>
      <c r="H73" s="98"/>
      <c r="I73" s="98"/>
      <c r="J73" s="98"/>
      <c r="K73" s="99"/>
      <c r="L73" s="85">
        <f t="shared" si="7"/>
        <v>0</v>
      </c>
      <c r="M73" s="153"/>
      <c r="N73" s="130"/>
      <c r="O73" s="132"/>
      <c r="P73" s="99"/>
      <c r="Q73" s="100"/>
      <c r="R73" s="98"/>
    </row>
    <row r="74" spans="1:18">
      <c r="A74" s="18" t="s">
        <v>517</v>
      </c>
      <c r="B74" s="55" t="s">
        <v>518</v>
      </c>
      <c r="C74" s="11" t="s">
        <v>385</v>
      </c>
      <c r="D74" s="15">
        <v>225</v>
      </c>
      <c r="E74" s="82">
        <f t="shared" si="6"/>
        <v>59292825.829999998</v>
      </c>
      <c r="F74" s="83">
        <f t="shared" si="5"/>
        <v>0</v>
      </c>
      <c r="G74" s="98"/>
      <c r="H74" s="98"/>
      <c r="I74" s="98"/>
      <c r="J74" s="98"/>
      <c r="K74" s="99"/>
      <c r="L74" s="85">
        <f t="shared" si="7"/>
        <v>59292825.829999998</v>
      </c>
      <c r="M74" s="153">
        <v>59292825.829999998</v>
      </c>
      <c r="N74" s="130"/>
      <c r="O74" s="132"/>
      <c r="P74" s="99"/>
      <c r="Q74" s="100"/>
      <c r="R74" s="98"/>
    </row>
    <row r="75" spans="1:18">
      <c r="A75" s="21" t="s">
        <v>416</v>
      </c>
      <c r="B75" s="55" t="s">
        <v>519</v>
      </c>
      <c r="C75" s="11" t="s">
        <v>385</v>
      </c>
      <c r="D75" s="15">
        <v>226</v>
      </c>
      <c r="E75" s="82">
        <f t="shared" si="6"/>
        <v>0</v>
      </c>
      <c r="F75" s="83">
        <f t="shared" si="5"/>
        <v>0</v>
      </c>
      <c r="G75" s="98"/>
      <c r="H75" s="98"/>
      <c r="I75" s="98"/>
      <c r="J75" s="98"/>
      <c r="K75" s="99"/>
      <c r="L75" s="85">
        <f t="shared" si="7"/>
        <v>0</v>
      </c>
      <c r="M75" s="153"/>
      <c r="N75" s="130"/>
      <c r="O75" s="132"/>
      <c r="P75" s="99"/>
      <c r="Q75" s="100"/>
      <c r="R75" s="98"/>
    </row>
    <row r="76" spans="1:18">
      <c r="A76" s="18" t="s">
        <v>520</v>
      </c>
      <c r="B76" s="55" t="s">
        <v>521</v>
      </c>
      <c r="C76" s="11" t="s">
        <v>385</v>
      </c>
      <c r="D76" s="15">
        <v>228</v>
      </c>
      <c r="E76" s="82">
        <f t="shared" si="6"/>
        <v>0</v>
      </c>
      <c r="F76" s="83">
        <f t="shared" si="5"/>
        <v>0</v>
      </c>
      <c r="G76" s="98"/>
      <c r="H76" s="98"/>
      <c r="I76" s="98"/>
      <c r="J76" s="98"/>
      <c r="K76" s="99"/>
      <c r="L76" s="85">
        <f t="shared" si="7"/>
        <v>0</v>
      </c>
      <c r="M76" s="153"/>
      <c r="N76" s="130"/>
      <c r="O76" s="132"/>
      <c r="P76" s="99"/>
      <c r="Q76" s="100"/>
      <c r="R76" s="98"/>
    </row>
    <row r="77" spans="1:18" ht="26.25" customHeight="1">
      <c r="A77" s="18" t="s">
        <v>522</v>
      </c>
      <c r="B77" s="55" t="s">
        <v>523</v>
      </c>
      <c r="C77" s="11" t="s">
        <v>385</v>
      </c>
      <c r="D77" s="15">
        <v>229</v>
      </c>
      <c r="E77" s="82">
        <f t="shared" si="6"/>
        <v>0</v>
      </c>
      <c r="F77" s="83">
        <f t="shared" si="5"/>
        <v>0</v>
      </c>
      <c r="G77" s="98"/>
      <c r="H77" s="98"/>
      <c r="I77" s="98"/>
      <c r="J77" s="98"/>
      <c r="K77" s="99"/>
      <c r="L77" s="85">
        <f t="shared" si="7"/>
        <v>0</v>
      </c>
      <c r="M77" s="153"/>
      <c r="N77" s="130"/>
      <c r="O77" s="132"/>
      <c r="P77" s="99"/>
      <c r="Q77" s="100"/>
      <c r="R77" s="98"/>
    </row>
    <row r="78" spans="1:18">
      <c r="A78" s="18" t="s">
        <v>424</v>
      </c>
      <c r="B78" s="55" t="s">
        <v>524</v>
      </c>
      <c r="C78" s="11" t="s">
        <v>385</v>
      </c>
      <c r="D78" s="15">
        <v>296</v>
      </c>
      <c r="E78" s="82">
        <f t="shared" si="6"/>
        <v>0</v>
      </c>
      <c r="F78" s="83">
        <f t="shared" si="5"/>
        <v>0</v>
      </c>
      <c r="G78" s="98"/>
      <c r="H78" s="98"/>
      <c r="I78" s="98"/>
      <c r="J78" s="98"/>
      <c r="K78" s="99"/>
      <c r="L78" s="85">
        <f t="shared" si="7"/>
        <v>0</v>
      </c>
      <c r="M78" s="153"/>
      <c r="N78" s="130"/>
      <c r="O78" s="132"/>
      <c r="P78" s="99"/>
      <c r="Q78" s="100"/>
      <c r="R78" s="98"/>
    </row>
    <row r="79" spans="1:18">
      <c r="A79" s="18" t="s">
        <v>525</v>
      </c>
      <c r="B79" s="55" t="s">
        <v>526</v>
      </c>
      <c r="C79" s="11" t="s">
        <v>385</v>
      </c>
      <c r="D79" s="15">
        <v>297</v>
      </c>
      <c r="E79" s="82">
        <f t="shared" si="6"/>
        <v>0</v>
      </c>
      <c r="F79" s="83">
        <f t="shared" si="5"/>
        <v>0</v>
      </c>
      <c r="G79" s="98"/>
      <c r="H79" s="98"/>
      <c r="I79" s="98"/>
      <c r="J79" s="98"/>
      <c r="K79" s="99"/>
      <c r="L79" s="85">
        <f t="shared" si="7"/>
        <v>0</v>
      </c>
      <c r="M79" s="153"/>
      <c r="N79" s="130"/>
      <c r="O79" s="132"/>
      <c r="P79" s="99"/>
      <c r="Q79" s="100"/>
      <c r="R79" s="98"/>
    </row>
    <row r="80" spans="1:18">
      <c r="A80" s="18" t="s">
        <v>527</v>
      </c>
      <c r="B80" s="55" t="s">
        <v>528</v>
      </c>
      <c r="C80" s="11" t="s">
        <v>385</v>
      </c>
      <c r="D80" s="15">
        <v>299</v>
      </c>
      <c r="E80" s="82">
        <f t="shared" si="6"/>
        <v>0</v>
      </c>
      <c r="F80" s="83">
        <f t="shared" ref="F80:F111" si="8">G80+H80+I80+J80</f>
        <v>0</v>
      </c>
      <c r="G80" s="98"/>
      <c r="H80" s="98"/>
      <c r="I80" s="98"/>
      <c r="J80" s="98"/>
      <c r="K80" s="99"/>
      <c r="L80" s="85">
        <f t="shared" si="7"/>
        <v>0</v>
      </c>
      <c r="M80" s="153"/>
      <c r="N80" s="130"/>
      <c r="O80" s="132"/>
      <c r="P80" s="99"/>
      <c r="Q80" s="100"/>
      <c r="R80" s="98"/>
    </row>
    <row r="81" spans="1:18">
      <c r="A81" s="18" t="s">
        <v>529</v>
      </c>
      <c r="B81" s="55" t="s">
        <v>530</v>
      </c>
      <c r="C81" s="11" t="s">
        <v>385</v>
      </c>
      <c r="D81" s="15">
        <v>310</v>
      </c>
      <c r="E81" s="82">
        <f t="shared" si="6"/>
        <v>0</v>
      </c>
      <c r="F81" s="83">
        <f t="shared" si="8"/>
        <v>0</v>
      </c>
      <c r="G81" s="98"/>
      <c r="H81" s="98"/>
      <c r="I81" s="98"/>
      <c r="J81" s="98"/>
      <c r="K81" s="99"/>
      <c r="L81" s="85">
        <f t="shared" si="7"/>
        <v>0</v>
      </c>
      <c r="M81" s="153"/>
      <c r="N81" s="130"/>
      <c r="O81" s="132"/>
      <c r="P81" s="99"/>
      <c r="Q81" s="100"/>
      <c r="R81" s="98"/>
    </row>
    <row r="82" spans="1:18">
      <c r="A82" s="18" t="s">
        <v>531</v>
      </c>
      <c r="B82" s="55" t="s">
        <v>532</v>
      </c>
      <c r="C82" s="11" t="s">
        <v>385</v>
      </c>
      <c r="D82" s="15">
        <v>344</v>
      </c>
      <c r="E82" s="82">
        <f t="shared" si="6"/>
        <v>0</v>
      </c>
      <c r="F82" s="83">
        <f t="shared" si="8"/>
        <v>0</v>
      </c>
      <c r="G82" s="98"/>
      <c r="H82" s="98"/>
      <c r="I82" s="98"/>
      <c r="J82" s="98"/>
      <c r="K82" s="99"/>
      <c r="L82" s="85">
        <f t="shared" si="7"/>
        <v>0</v>
      </c>
      <c r="M82" s="153"/>
      <c r="N82" s="130"/>
      <c r="O82" s="132"/>
      <c r="P82" s="99"/>
      <c r="Q82" s="100"/>
      <c r="R82" s="98"/>
    </row>
    <row r="83" spans="1:18">
      <c r="A83" s="18" t="s">
        <v>533</v>
      </c>
      <c r="B83" s="55" t="s">
        <v>534</v>
      </c>
      <c r="C83" s="11" t="s">
        <v>385</v>
      </c>
      <c r="D83" s="15">
        <v>346</v>
      </c>
      <c r="E83" s="82">
        <f t="shared" si="6"/>
        <v>0</v>
      </c>
      <c r="F83" s="83">
        <f t="shared" si="8"/>
        <v>0</v>
      </c>
      <c r="G83" s="98"/>
      <c r="H83" s="98"/>
      <c r="I83" s="98"/>
      <c r="J83" s="98"/>
      <c r="K83" s="99"/>
      <c r="L83" s="85">
        <f t="shared" si="7"/>
        <v>0</v>
      </c>
      <c r="M83" s="153"/>
      <c r="N83" s="130"/>
      <c r="O83" s="132"/>
      <c r="P83" s="99"/>
      <c r="Q83" s="100"/>
      <c r="R83" s="98"/>
    </row>
    <row r="84" spans="1:18">
      <c r="A84" s="18" t="s">
        <v>535</v>
      </c>
      <c r="B84" s="55" t="s">
        <v>536</v>
      </c>
      <c r="C84" s="11" t="s">
        <v>385</v>
      </c>
      <c r="D84" s="15">
        <v>347</v>
      </c>
      <c r="E84" s="82">
        <f t="shared" ref="E84:E115" si="9">SUM(G84:R84)-L84</f>
        <v>0</v>
      </c>
      <c r="F84" s="83">
        <f t="shared" si="8"/>
        <v>0</v>
      </c>
      <c r="G84" s="98"/>
      <c r="H84" s="98"/>
      <c r="I84" s="98"/>
      <c r="J84" s="98"/>
      <c r="K84" s="99"/>
      <c r="L84" s="85">
        <f t="shared" ref="L84:L115" si="10">SUM(M84:P84)</f>
        <v>0</v>
      </c>
      <c r="M84" s="153"/>
      <c r="N84" s="130"/>
      <c r="O84" s="132"/>
      <c r="P84" s="99"/>
      <c r="Q84" s="100"/>
      <c r="R84" s="98"/>
    </row>
    <row r="85" spans="1:18" ht="43.5" customHeight="1">
      <c r="A85" s="16" t="s">
        <v>537</v>
      </c>
      <c r="B85" s="55" t="s">
        <v>538</v>
      </c>
      <c r="C85" s="11" t="s">
        <v>539</v>
      </c>
      <c r="D85" s="11" t="s">
        <v>385</v>
      </c>
      <c r="E85" s="82">
        <f t="shared" si="9"/>
        <v>127437724.56999999</v>
      </c>
      <c r="F85" s="83">
        <f t="shared" si="8"/>
        <v>111567827.48</v>
      </c>
      <c r="G85" s="95">
        <f>G86+G87+G88+G89+G90+G91+G97+G98+G99+G100+G101+G102+G103+G112</f>
        <v>64386787.859999999</v>
      </c>
      <c r="H85" s="95">
        <f>H86+H87+H88+H89+H90+H91+H97+H98+H99+H100+H101+H102+H103+H112</f>
        <v>23515571.600000001</v>
      </c>
      <c r="I85" s="95">
        <f>I86+I87+I88+I89+I90+I91+I97+I98+I99+I100+I101+I102+I103+I112</f>
        <v>14254620</v>
      </c>
      <c r="J85" s="95">
        <f>J86+J87+J88+J89+J90+J91+J97+J98+J99+J100+J101+J102+J103+J112</f>
        <v>9410848.0199999996</v>
      </c>
      <c r="K85" s="96">
        <f>K86+K87+K88+K89+K90+K91+K97+K98+K99+K100+K101+K102+K103+K112</f>
        <v>0</v>
      </c>
      <c r="L85" s="85">
        <f t="shared" si="10"/>
        <v>15869897.09</v>
      </c>
      <c r="M85" s="154">
        <f>M86+M87+M88+M89+M90+M91+M97+M98+M99+M100+M101+M102+M103+M112</f>
        <v>11945467.890000001</v>
      </c>
      <c r="N85" s="130"/>
      <c r="O85" s="132"/>
      <c r="P85" s="96">
        <f>P86+P87+P88+P89+P90+P91+P97+P98+P99+P100+P101+P102+P103+P112</f>
        <v>3924429.2</v>
      </c>
      <c r="Q85" s="97">
        <f>Q86+Q87+Q88+Q89+Q90+Q91+Q97+Q98+Q99+Q100+Q101+Q102+Q103+Q112</f>
        <v>0</v>
      </c>
      <c r="R85" s="95">
        <f>R86+R87+R88+R89+R90+R91+R97+R98+R99+R100+R101+R102+R103+R112</f>
        <v>0</v>
      </c>
    </row>
    <row r="86" spans="1:18">
      <c r="A86" s="18" t="s">
        <v>412</v>
      </c>
      <c r="B86" s="55" t="s">
        <v>540</v>
      </c>
      <c r="C86" s="11" t="s">
        <v>385</v>
      </c>
      <c r="D86" s="15">
        <v>221</v>
      </c>
      <c r="E86" s="82">
        <f t="shared" si="9"/>
        <v>981578.58</v>
      </c>
      <c r="F86" s="83">
        <f t="shared" si="8"/>
        <v>0</v>
      </c>
      <c r="G86" s="98"/>
      <c r="H86" s="98"/>
      <c r="I86" s="98"/>
      <c r="J86" s="98"/>
      <c r="K86" s="99"/>
      <c r="L86" s="85">
        <f t="shared" si="10"/>
        <v>981578.58</v>
      </c>
      <c r="M86" s="153">
        <v>981578.58</v>
      </c>
      <c r="N86" s="130"/>
      <c r="O86" s="132"/>
      <c r="P86" s="99"/>
      <c r="Q86" s="100"/>
      <c r="R86" s="98"/>
    </row>
    <row r="87" spans="1:18">
      <c r="A87" s="18" t="s">
        <v>414</v>
      </c>
      <c r="B87" s="55" t="s">
        <v>541</v>
      </c>
      <c r="C87" s="11" t="s">
        <v>385</v>
      </c>
      <c r="D87" s="15">
        <v>222</v>
      </c>
      <c r="E87" s="82">
        <f t="shared" si="9"/>
        <v>22594</v>
      </c>
      <c r="F87" s="83">
        <f t="shared" si="8"/>
        <v>0</v>
      </c>
      <c r="G87" s="98"/>
      <c r="H87" s="98"/>
      <c r="I87" s="98"/>
      <c r="J87" s="98"/>
      <c r="K87" s="99"/>
      <c r="L87" s="85">
        <f t="shared" si="10"/>
        <v>22594</v>
      </c>
      <c r="M87" s="153">
        <v>22594</v>
      </c>
      <c r="N87" s="130"/>
      <c r="O87" s="132"/>
      <c r="P87" s="99"/>
      <c r="Q87" s="100"/>
      <c r="R87" s="98"/>
    </row>
    <row r="88" spans="1:18">
      <c r="A88" s="18" t="s">
        <v>542</v>
      </c>
      <c r="B88" s="55" t="s">
        <v>543</v>
      </c>
      <c r="C88" s="11" t="s">
        <v>385</v>
      </c>
      <c r="D88" s="15">
        <v>223</v>
      </c>
      <c r="E88" s="82">
        <f t="shared" si="9"/>
        <v>0</v>
      </c>
      <c r="F88" s="83">
        <f t="shared" si="8"/>
        <v>0</v>
      </c>
      <c r="G88" s="98"/>
      <c r="H88" s="98"/>
      <c r="I88" s="98"/>
      <c r="J88" s="98"/>
      <c r="K88" s="99"/>
      <c r="L88" s="85">
        <f t="shared" si="10"/>
        <v>0</v>
      </c>
      <c r="M88" s="153"/>
      <c r="N88" s="130"/>
      <c r="O88" s="132"/>
      <c r="P88" s="99"/>
      <c r="Q88" s="100"/>
      <c r="R88" s="98"/>
    </row>
    <row r="89" spans="1:18" ht="26.25" customHeight="1">
      <c r="A89" s="18" t="s">
        <v>515</v>
      </c>
      <c r="B89" s="55" t="s">
        <v>544</v>
      </c>
      <c r="C89" s="11" t="s">
        <v>385</v>
      </c>
      <c r="D89" s="15">
        <v>224</v>
      </c>
      <c r="E89" s="82">
        <f t="shared" si="9"/>
        <v>0</v>
      </c>
      <c r="F89" s="83">
        <f t="shared" si="8"/>
        <v>0</v>
      </c>
      <c r="G89" s="98"/>
      <c r="H89" s="98"/>
      <c r="I89" s="98"/>
      <c r="J89" s="98"/>
      <c r="K89" s="99"/>
      <c r="L89" s="85">
        <f t="shared" si="10"/>
        <v>0</v>
      </c>
      <c r="M89" s="153"/>
      <c r="N89" s="130"/>
      <c r="O89" s="132"/>
      <c r="P89" s="99"/>
      <c r="Q89" s="100"/>
      <c r="R89" s="98"/>
    </row>
    <row r="90" spans="1:18">
      <c r="A90" s="18" t="s">
        <v>517</v>
      </c>
      <c r="B90" s="55" t="s">
        <v>545</v>
      </c>
      <c r="C90" s="11" t="s">
        <v>385</v>
      </c>
      <c r="D90" s="15">
        <v>225</v>
      </c>
      <c r="E90" s="82">
        <f t="shared" si="9"/>
        <v>0</v>
      </c>
      <c r="F90" s="83">
        <f t="shared" si="8"/>
        <v>0</v>
      </c>
      <c r="G90" s="98"/>
      <c r="H90" s="98"/>
      <c r="I90" s="98"/>
      <c r="J90" s="98"/>
      <c r="K90" s="99"/>
      <c r="L90" s="85">
        <f t="shared" si="10"/>
        <v>0</v>
      </c>
      <c r="M90" s="153"/>
      <c r="N90" s="130"/>
      <c r="O90" s="132"/>
      <c r="P90" s="99"/>
      <c r="Q90" s="100"/>
      <c r="R90" s="98"/>
    </row>
    <row r="91" spans="1:18">
      <c r="A91" s="18" t="s">
        <v>546</v>
      </c>
      <c r="B91" s="55" t="s">
        <v>547</v>
      </c>
      <c r="C91" s="11" t="s">
        <v>385</v>
      </c>
      <c r="D91" s="15">
        <v>226</v>
      </c>
      <c r="E91" s="82">
        <f t="shared" si="9"/>
        <v>6091070.3399999999</v>
      </c>
      <c r="F91" s="83">
        <f t="shared" si="8"/>
        <v>1536924</v>
      </c>
      <c r="G91" s="95">
        <f>G92+G93+G94+G95+G96</f>
        <v>800000</v>
      </c>
      <c r="H91" s="95">
        <f>H92+H93+H94+H95+H96</f>
        <v>0</v>
      </c>
      <c r="I91" s="95">
        <f>I92+I93+I94+I95+I96</f>
        <v>736924</v>
      </c>
      <c r="J91" s="95">
        <f>J92+J93+J94+J95+J96</f>
        <v>0</v>
      </c>
      <c r="K91" s="96">
        <f>K92+K93+K94+K95+K96</f>
        <v>0</v>
      </c>
      <c r="L91" s="85">
        <f t="shared" si="10"/>
        <v>4554146.34</v>
      </c>
      <c r="M91" s="154">
        <f>M92+M93+M94+M95+M96</f>
        <v>4554146.34</v>
      </c>
      <c r="N91" s="130"/>
      <c r="O91" s="132"/>
      <c r="P91" s="96">
        <f>P92+P93+P94+P95+P96</f>
        <v>0</v>
      </c>
      <c r="Q91" s="97">
        <f>Q92+Q93+Q94+Q95+Q96</f>
        <v>0</v>
      </c>
      <c r="R91" s="95">
        <f>R92+R93+R94+R95+R96</f>
        <v>0</v>
      </c>
    </row>
    <row r="92" spans="1:18" ht="26.25" customHeight="1">
      <c r="A92" s="23" t="s">
        <v>548</v>
      </c>
      <c r="B92" s="55" t="s">
        <v>549</v>
      </c>
      <c r="C92" s="11" t="s">
        <v>385</v>
      </c>
      <c r="D92" s="11" t="s">
        <v>385</v>
      </c>
      <c r="E92" s="82">
        <f t="shared" si="9"/>
        <v>4991370.34</v>
      </c>
      <c r="F92" s="83">
        <f t="shared" si="8"/>
        <v>437224</v>
      </c>
      <c r="G92" s="98"/>
      <c r="H92" s="98"/>
      <c r="I92" s="98">
        <v>437224</v>
      </c>
      <c r="J92" s="98"/>
      <c r="K92" s="99"/>
      <c r="L92" s="85">
        <f t="shared" si="10"/>
        <v>4554146.34</v>
      </c>
      <c r="M92" s="153">
        <v>4554146.34</v>
      </c>
      <c r="N92" s="130"/>
      <c r="O92" s="132"/>
      <c r="P92" s="99"/>
      <c r="Q92" s="100"/>
      <c r="R92" s="98"/>
    </row>
    <row r="93" spans="1:18">
      <c r="A93" s="23" t="s">
        <v>550</v>
      </c>
      <c r="B93" s="55" t="s">
        <v>551</v>
      </c>
      <c r="C93" s="11" t="s">
        <v>385</v>
      </c>
      <c r="D93" s="11" t="s">
        <v>385</v>
      </c>
      <c r="E93" s="82">
        <f t="shared" si="9"/>
        <v>0</v>
      </c>
      <c r="F93" s="83">
        <f t="shared" si="8"/>
        <v>0</v>
      </c>
      <c r="G93" s="98"/>
      <c r="H93" s="98"/>
      <c r="I93" s="98"/>
      <c r="J93" s="98"/>
      <c r="K93" s="99"/>
      <c r="L93" s="85">
        <f t="shared" si="10"/>
        <v>0</v>
      </c>
      <c r="M93" s="153"/>
      <c r="N93" s="130"/>
      <c r="O93" s="132"/>
      <c r="P93" s="99"/>
      <c r="Q93" s="100"/>
      <c r="R93" s="98"/>
    </row>
    <row r="94" spans="1:18" ht="26.25" customHeight="1">
      <c r="A94" s="23" t="s">
        <v>552</v>
      </c>
      <c r="B94" s="55" t="s">
        <v>553</v>
      </c>
      <c r="C94" s="11" t="s">
        <v>385</v>
      </c>
      <c r="D94" s="11" t="s">
        <v>385</v>
      </c>
      <c r="E94" s="82">
        <f t="shared" si="9"/>
        <v>1099700</v>
      </c>
      <c r="F94" s="83">
        <f t="shared" si="8"/>
        <v>1099700</v>
      </c>
      <c r="G94" s="98">
        <v>800000</v>
      </c>
      <c r="H94" s="98"/>
      <c r="I94" s="98">
        <v>299700</v>
      </c>
      <c r="J94" s="98"/>
      <c r="K94" s="99"/>
      <c r="L94" s="85">
        <f t="shared" si="10"/>
        <v>0</v>
      </c>
      <c r="M94" s="153"/>
      <c r="N94" s="130"/>
      <c r="O94" s="132"/>
      <c r="P94" s="99"/>
      <c r="Q94" s="100"/>
      <c r="R94" s="98"/>
    </row>
    <row r="95" spans="1:18">
      <c r="A95" s="23" t="s">
        <v>554</v>
      </c>
      <c r="B95" s="55" t="s">
        <v>555</v>
      </c>
      <c r="C95" s="11" t="s">
        <v>385</v>
      </c>
      <c r="D95" s="11" t="s">
        <v>385</v>
      </c>
      <c r="E95" s="82">
        <f t="shared" si="9"/>
        <v>0</v>
      </c>
      <c r="F95" s="83">
        <f t="shared" si="8"/>
        <v>0</v>
      </c>
      <c r="G95" s="98"/>
      <c r="H95" s="98"/>
      <c r="I95" s="98"/>
      <c r="J95" s="98"/>
      <c r="K95" s="99"/>
      <c r="L95" s="85">
        <f t="shared" si="10"/>
        <v>0</v>
      </c>
      <c r="M95" s="153"/>
      <c r="N95" s="130"/>
      <c r="O95" s="132"/>
      <c r="P95" s="99"/>
      <c r="Q95" s="100"/>
      <c r="R95" s="98"/>
    </row>
    <row r="96" spans="1:18">
      <c r="A96" s="23" t="s">
        <v>556</v>
      </c>
      <c r="B96" s="55" t="s">
        <v>557</v>
      </c>
      <c r="C96" s="11" t="s">
        <v>385</v>
      </c>
      <c r="D96" s="11" t="s">
        <v>385</v>
      </c>
      <c r="E96" s="82">
        <f t="shared" si="9"/>
        <v>0</v>
      </c>
      <c r="F96" s="83">
        <f t="shared" si="8"/>
        <v>0</v>
      </c>
      <c r="G96" s="98"/>
      <c r="H96" s="98"/>
      <c r="I96" s="98"/>
      <c r="J96" s="98"/>
      <c r="K96" s="99"/>
      <c r="L96" s="85">
        <f t="shared" si="10"/>
        <v>0</v>
      </c>
      <c r="M96" s="153"/>
      <c r="N96" s="130"/>
      <c r="O96" s="132"/>
      <c r="P96" s="99"/>
      <c r="Q96" s="100"/>
      <c r="R96" s="98"/>
    </row>
    <row r="97" spans="1:18">
      <c r="A97" s="18" t="s">
        <v>558</v>
      </c>
      <c r="B97" s="55" t="s">
        <v>559</v>
      </c>
      <c r="C97" s="11" t="s">
        <v>385</v>
      </c>
      <c r="D97" s="15">
        <v>227</v>
      </c>
      <c r="E97" s="82">
        <f t="shared" si="9"/>
        <v>0</v>
      </c>
      <c r="F97" s="83">
        <f t="shared" si="8"/>
        <v>0</v>
      </c>
      <c r="G97" s="98"/>
      <c r="H97" s="98"/>
      <c r="I97" s="98"/>
      <c r="J97" s="98"/>
      <c r="K97" s="99"/>
      <c r="L97" s="85">
        <f t="shared" si="10"/>
        <v>0</v>
      </c>
      <c r="M97" s="153"/>
      <c r="N97" s="130"/>
      <c r="O97" s="132"/>
      <c r="P97" s="99"/>
      <c r="Q97" s="100"/>
      <c r="R97" s="98"/>
    </row>
    <row r="98" spans="1:18">
      <c r="A98" s="18" t="s">
        <v>520</v>
      </c>
      <c r="B98" s="55" t="s">
        <v>560</v>
      </c>
      <c r="C98" s="11" t="s">
        <v>385</v>
      </c>
      <c r="D98" s="15">
        <v>228</v>
      </c>
      <c r="E98" s="82">
        <f t="shared" si="9"/>
        <v>0</v>
      </c>
      <c r="F98" s="83">
        <f t="shared" si="8"/>
        <v>0</v>
      </c>
      <c r="G98" s="98"/>
      <c r="H98" s="98"/>
      <c r="I98" s="98"/>
      <c r="J98" s="98"/>
      <c r="K98" s="99"/>
      <c r="L98" s="85">
        <f t="shared" si="10"/>
        <v>0</v>
      </c>
      <c r="M98" s="153"/>
      <c r="N98" s="130"/>
      <c r="O98" s="132"/>
      <c r="P98" s="99"/>
      <c r="Q98" s="100"/>
      <c r="R98" s="98"/>
    </row>
    <row r="99" spans="1:18" ht="26.25" customHeight="1">
      <c r="A99" s="18" t="s">
        <v>522</v>
      </c>
      <c r="B99" s="55" t="s">
        <v>561</v>
      </c>
      <c r="C99" s="11" t="s">
        <v>385</v>
      </c>
      <c r="D99" s="15">
        <v>229</v>
      </c>
      <c r="E99" s="82">
        <f t="shared" si="9"/>
        <v>0</v>
      </c>
      <c r="F99" s="83">
        <f t="shared" si="8"/>
        <v>0</v>
      </c>
      <c r="G99" s="98"/>
      <c r="H99" s="98"/>
      <c r="I99" s="98"/>
      <c r="J99" s="98"/>
      <c r="K99" s="99"/>
      <c r="L99" s="85">
        <f t="shared" si="10"/>
        <v>0</v>
      </c>
      <c r="M99" s="153"/>
      <c r="N99" s="130"/>
      <c r="O99" s="132"/>
      <c r="P99" s="99"/>
      <c r="Q99" s="100"/>
      <c r="R99" s="98"/>
    </row>
    <row r="100" spans="1:18">
      <c r="A100" s="18" t="s">
        <v>525</v>
      </c>
      <c r="B100" s="55" t="s">
        <v>562</v>
      </c>
      <c r="C100" s="11" t="s">
        <v>385</v>
      </c>
      <c r="D100" s="15">
        <v>297</v>
      </c>
      <c r="E100" s="82">
        <f t="shared" si="9"/>
        <v>0</v>
      </c>
      <c r="F100" s="83">
        <f t="shared" si="8"/>
        <v>0</v>
      </c>
      <c r="G100" s="98"/>
      <c r="H100" s="98"/>
      <c r="I100" s="98"/>
      <c r="J100" s="98"/>
      <c r="K100" s="99"/>
      <c r="L100" s="85">
        <f t="shared" si="10"/>
        <v>0</v>
      </c>
      <c r="M100" s="153"/>
      <c r="N100" s="130"/>
      <c r="O100" s="132"/>
      <c r="P100" s="99"/>
      <c r="Q100" s="100"/>
      <c r="R100" s="98"/>
    </row>
    <row r="101" spans="1:18">
      <c r="A101" s="18" t="s">
        <v>533</v>
      </c>
      <c r="B101" s="55" t="s">
        <v>563</v>
      </c>
      <c r="C101" s="11" t="s">
        <v>385</v>
      </c>
      <c r="D101" s="15">
        <v>310</v>
      </c>
      <c r="E101" s="82">
        <f t="shared" si="9"/>
        <v>118480833.37</v>
      </c>
      <c r="F101" s="83">
        <f t="shared" si="8"/>
        <v>109950007.48</v>
      </c>
      <c r="G101" s="98">
        <v>63586787.859999999</v>
      </c>
      <c r="H101" s="98">
        <v>23515571.600000001</v>
      </c>
      <c r="I101" s="98">
        <v>13436800</v>
      </c>
      <c r="J101" s="98">
        <v>9410848.0199999996</v>
      </c>
      <c r="K101" s="99"/>
      <c r="L101" s="85">
        <f t="shared" si="10"/>
        <v>8530825.8900000006</v>
      </c>
      <c r="M101" s="153">
        <v>4606396.6900000004</v>
      </c>
      <c r="N101" s="130"/>
      <c r="O101" s="132"/>
      <c r="P101" s="99">
        <v>3924429.2</v>
      </c>
      <c r="Q101" s="100"/>
      <c r="R101" s="98"/>
    </row>
    <row r="102" spans="1:18">
      <c r="A102" s="18" t="s">
        <v>509</v>
      </c>
      <c r="B102" s="55" t="s">
        <v>564</v>
      </c>
      <c r="C102" s="11" t="s">
        <v>385</v>
      </c>
      <c r="D102" s="15">
        <v>320</v>
      </c>
      <c r="E102" s="82">
        <f t="shared" si="9"/>
        <v>0</v>
      </c>
      <c r="F102" s="83">
        <f t="shared" si="8"/>
        <v>0</v>
      </c>
      <c r="G102" s="98"/>
      <c r="H102" s="98"/>
      <c r="I102" s="98"/>
      <c r="J102" s="98"/>
      <c r="K102" s="99"/>
      <c r="L102" s="85">
        <f t="shared" si="10"/>
        <v>0</v>
      </c>
      <c r="M102" s="153"/>
      <c r="N102" s="130"/>
      <c r="O102" s="132"/>
      <c r="P102" s="99"/>
      <c r="Q102" s="100"/>
      <c r="R102" s="98"/>
    </row>
    <row r="103" spans="1:18" ht="39.75" customHeight="1">
      <c r="A103" s="18" t="s">
        <v>565</v>
      </c>
      <c r="B103" s="55" t="s">
        <v>566</v>
      </c>
      <c r="C103" s="11" t="s">
        <v>385</v>
      </c>
      <c r="D103" s="15">
        <v>340</v>
      </c>
      <c r="E103" s="82">
        <f t="shared" si="9"/>
        <v>1861648.2800000003</v>
      </c>
      <c r="F103" s="83">
        <f t="shared" si="8"/>
        <v>80896</v>
      </c>
      <c r="G103" s="95">
        <f>G104+G105+G106+G107+G108+G109+G110+G111</f>
        <v>0</v>
      </c>
      <c r="H103" s="95">
        <f>H104+H105+H106+H107+H108+H109+H110+H111</f>
        <v>0</v>
      </c>
      <c r="I103" s="95">
        <f>I104+I105+I106+I107+I108+I109+I110+I111</f>
        <v>80896</v>
      </c>
      <c r="J103" s="95">
        <f>J104+J105+J106+J107+J108+J109+J110+J111</f>
        <v>0</v>
      </c>
      <c r="K103" s="96">
        <f>K104+K105+K106+K107+K108+K109+K110+K111</f>
        <v>0</v>
      </c>
      <c r="L103" s="85">
        <f t="shared" si="10"/>
        <v>1780752.2800000003</v>
      </c>
      <c r="M103" s="154">
        <f>M104+M105+M106+M107+M108+M109+M110+M111</f>
        <v>1780752.2800000003</v>
      </c>
      <c r="N103" s="130"/>
      <c r="O103" s="132"/>
      <c r="P103" s="96">
        <f>P104+P105+P106+P107+P108+P109+P110+P111</f>
        <v>0</v>
      </c>
      <c r="Q103" s="97">
        <f>Q104+Q105+Q106+Q107+Q108+Q109+Q110+Q111</f>
        <v>0</v>
      </c>
      <c r="R103" s="95">
        <f>R104+R105+R106+R107+R108+R109+R110+R111</f>
        <v>0</v>
      </c>
    </row>
    <row r="104" spans="1:18" ht="26.45" customHeight="1">
      <c r="A104" s="22" t="s">
        <v>567</v>
      </c>
      <c r="B104" s="55" t="s">
        <v>568</v>
      </c>
      <c r="C104" s="11" t="s">
        <v>385</v>
      </c>
      <c r="D104" s="15">
        <v>341</v>
      </c>
      <c r="E104" s="82">
        <f t="shared" si="9"/>
        <v>0</v>
      </c>
      <c r="F104" s="83">
        <f t="shared" si="8"/>
        <v>0</v>
      </c>
      <c r="G104" s="98"/>
      <c r="H104" s="98"/>
      <c r="I104" s="98"/>
      <c r="J104" s="98"/>
      <c r="K104" s="99"/>
      <c r="L104" s="85">
        <f t="shared" si="10"/>
        <v>0</v>
      </c>
      <c r="M104" s="153"/>
      <c r="N104" s="130"/>
      <c r="O104" s="132"/>
      <c r="P104" s="99"/>
      <c r="Q104" s="100"/>
      <c r="R104" s="98"/>
    </row>
    <row r="105" spans="1:18">
      <c r="A105" s="22" t="s">
        <v>569</v>
      </c>
      <c r="B105" s="55" t="s">
        <v>570</v>
      </c>
      <c r="C105" s="11" t="s">
        <v>385</v>
      </c>
      <c r="D105" s="15">
        <v>342</v>
      </c>
      <c r="E105" s="82">
        <f t="shared" si="9"/>
        <v>0</v>
      </c>
      <c r="F105" s="83">
        <f t="shared" si="8"/>
        <v>0</v>
      </c>
      <c r="G105" s="98"/>
      <c r="H105" s="98"/>
      <c r="I105" s="98"/>
      <c r="J105" s="98"/>
      <c r="K105" s="99"/>
      <c r="L105" s="85">
        <f t="shared" si="10"/>
        <v>0</v>
      </c>
      <c r="M105" s="153"/>
      <c r="N105" s="130"/>
      <c r="O105" s="132"/>
      <c r="P105" s="99"/>
      <c r="Q105" s="100"/>
      <c r="R105" s="98"/>
    </row>
    <row r="106" spans="1:18">
      <c r="A106" s="22" t="s">
        <v>571</v>
      </c>
      <c r="B106" s="55" t="s">
        <v>572</v>
      </c>
      <c r="C106" s="11" t="s">
        <v>385</v>
      </c>
      <c r="D106" s="15">
        <v>343</v>
      </c>
      <c r="E106" s="82">
        <f t="shared" si="9"/>
        <v>0</v>
      </c>
      <c r="F106" s="83">
        <f t="shared" si="8"/>
        <v>0</v>
      </c>
      <c r="G106" s="98"/>
      <c r="H106" s="98"/>
      <c r="I106" s="98"/>
      <c r="J106" s="98"/>
      <c r="K106" s="99"/>
      <c r="L106" s="85">
        <f t="shared" si="10"/>
        <v>0</v>
      </c>
      <c r="M106" s="153"/>
      <c r="N106" s="130"/>
      <c r="O106" s="132"/>
      <c r="P106" s="99"/>
      <c r="Q106" s="100"/>
      <c r="R106" s="98"/>
    </row>
    <row r="107" spans="1:18">
      <c r="A107" s="22" t="s">
        <v>531</v>
      </c>
      <c r="B107" s="55" t="s">
        <v>573</v>
      </c>
      <c r="C107" s="11" t="s">
        <v>385</v>
      </c>
      <c r="D107" s="15">
        <v>344</v>
      </c>
      <c r="E107" s="82">
        <f t="shared" si="9"/>
        <v>0</v>
      </c>
      <c r="F107" s="83">
        <f t="shared" si="8"/>
        <v>0</v>
      </c>
      <c r="G107" s="98"/>
      <c r="H107" s="98"/>
      <c r="I107" s="98"/>
      <c r="J107" s="98"/>
      <c r="K107" s="99"/>
      <c r="L107" s="85">
        <f t="shared" si="10"/>
        <v>0</v>
      </c>
      <c r="M107" s="153"/>
      <c r="N107" s="130"/>
      <c r="O107" s="132"/>
      <c r="P107" s="99"/>
      <c r="Q107" s="100"/>
      <c r="R107" s="98"/>
    </row>
    <row r="108" spans="1:18">
      <c r="A108" s="22" t="s">
        <v>574</v>
      </c>
      <c r="B108" s="55" t="s">
        <v>575</v>
      </c>
      <c r="C108" s="11" t="s">
        <v>385</v>
      </c>
      <c r="D108" s="15">
        <v>345</v>
      </c>
      <c r="E108" s="82">
        <f t="shared" si="9"/>
        <v>1171605.6000000001</v>
      </c>
      <c r="F108" s="83">
        <f t="shared" si="8"/>
        <v>0</v>
      </c>
      <c r="G108" s="98"/>
      <c r="H108" s="98"/>
      <c r="I108" s="98"/>
      <c r="J108" s="98"/>
      <c r="K108" s="99"/>
      <c r="L108" s="85">
        <f t="shared" si="10"/>
        <v>1171605.6000000001</v>
      </c>
      <c r="M108" s="153">
        <v>1171605.6000000001</v>
      </c>
      <c r="N108" s="130"/>
      <c r="O108" s="132"/>
      <c r="P108" s="99"/>
      <c r="Q108" s="100"/>
      <c r="R108" s="98"/>
    </row>
    <row r="109" spans="1:18">
      <c r="A109" s="22" t="s">
        <v>533</v>
      </c>
      <c r="B109" s="55" t="s">
        <v>576</v>
      </c>
      <c r="C109" s="11" t="s">
        <v>385</v>
      </c>
      <c r="D109" s="15">
        <v>346</v>
      </c>
      <c r="E109" s="82">
        <f t="shared" si="9"/>
        <v>651326.68000000005</v>
      </c>
      <c r="F109" s="83">
        <f t="shared" si="8"/>
        <v>42180</v>
      </c>
      <c r="G109" s="98"/>
      <c r="H109" s="98"/>
      <c r="I109" s="98">
        <v>42180</v>
      </c>
      <c r="J109" s="98"/>
      <c r="K109" s="99"/>
      <c r="L109" s="85">
        <f t="shared" si="10"/>
        <v>609146.68000000005</v>
      </c>
      <c r="M109" s="153">
        <v>609146.68000000005</v>
      </c>
      <c r="N109" s="130"/>
      <c r="O109" s="132"/>
      <c r="P109" s="99"/>
      <c r="Q109" s="100"/>
      <c r="R109" s="98"/>
    </row>
    <row r="110" spans="1:18">
      <c r="A110" s="22" t="s">
        <v>535</v>
      </c>
      <c r="B110" s="55" t="s">
        <v>577</v>
      </c>
      <c r="C110" s="11" t="s">
        <v>385</v>
      </c>
      <c r="D110" s="15">
        <v>347</v>
      </c>
      <c r="E110" s="82">
        <f t="shared" si="9"/>
        <v>0</v>
      </c>
      <c r="F110" s="83">
        <f t="shared" si="8"/>
        <v>0</v>
      </c>
      <c r="G110" s="98"/>
      <c r="H110" s="98"/>
      <c r="I110" s="98"/>
      <c r="J110" s="98"/>
      <c r="K110" s="99"/>
      <c r="L110" s="85">
        <f t="shared" si="10"/>
        <v>0</v>
      </c>
      <c r="M110" s="153"/>
      <c r="N110" s="130"/>
      <c r="O110" s="132"/>
      <c r="P110" s="99"/>
      <c r="Q110" s="100"/>
      <c r="R110" s="98"/>
    </row>
    <row r="111" spans="1:18">
      <c r="A111" s="22" t="s">
        <v>578</v>
      </c>
      <c r="B111" s="55" t="s">
        <v>579</v>
      </c>
      <c r="C111" s="11" t="s">
        <v>385</v>
      </c>
      <c r="D111" s="15">
        <v>349</v>
      </c>
      <c r="E111" s="82">
        <f t="shared" si="9"/>
        <v>38716</v>
      </c>
      <c r="F111" s="83">
        <f t="shared" si="8"/>
        <v>38716</v>
      </c>
      <c r="G111" s="98"/>
      <c r="H111" s="98"/>
      <c r="I111" s="98">
        <v>38716</v>
      </c>
      <c r="J111" s="98"/>
      <c r="K111" s="99"/>
      <c r="L111" s="85">
        <f t="shared" si="10"/>
        <v>0</v>
      </c>
      <c r="M111" s="153"/>
      <c r="N111" s="130"/>
      <c r="O111" s="132"/>
      <c r="P111" s="99"/>
      <c r="Q111" s="100"/>
      <c r="R111" s="98"/>
    </row>
    <row r="112" spans="1:18">
      <c r="A112" s="18" t="s">
        <v>580</v>
      </c>
      <c r="B112" s="55" t="s">
        <v>581</v>
      </c>
      <c r="C112" s="11" t="s">
        <v>385</v>
      </c>
      <c r="D112" s="15">
        <v>360</v>
      </c>
      <c r="E112" s="82">
        <f t="shared" si="9"/>
        <v>0</v>
      </c>
      <c r="F112" s="83">
        <f t="shared" ref="F112:F123" si="11">G112+H112+I112+J112</f>
        <v>0</v>
      </c>
      <c r="G112" s="98"/>
      <c r="H112" s="98"/>
      <c r="I112" s="98"/>
      <c r="J112" s="98"/>
      <c r="K112" s="99"/>
      <c r="L112" s="85">
        <f t="shared" si="10"/>
        <v>0</v>
      </c>
      <c r="M112" s="153"/>
      <c r="N112" s="130"/>
      <c r="O112" s="132"/>
      <c r="P112" s="99"/>
      <c r="Q112" s="100"/>
      <c r="R112" s="98"/>
    </row>
    <row r="113" spans="1:18" ht="26.25" customHeight="1">
      <c r="A113" s="16" t="s">
        <v>582</v>
      </c>
      <c r="B113" s="55" t="s">
        <v>583</v>
      </c>
      <c r="C113" s="11" t="s">
        <v>584</v>
      </c>
      <c r="D113" s="11" t="s">
        <v>385</v>
      </c>
      <c r="E113" s="82">
        <f t="shared" si="9"/>
        <v>0</v>
      </c>
      <c r="F113" s="83">
        <f t="shared" si="11"/>
        <v>0</v>
      </c>
      <c r="G113" s="98"/>
      <c r="H113" s="98"/>
      <c r="I113" s="98"/>
      <c r="J113" s="98"/>
      <c r="K113" s="99"/>
      <c r="L113" s="85">
        <f t="shared" si="10"/>
        <v>0</v>
      </c>
      <c r="M113" s="153"/>
      <c r="N113" s="130"/>
      <c r="O113" s="132"/>
      <c r="P113" s="99"/>
      <c r="Q113" s="100"/>
      <c r="R113" s="98"/>
    </row>
    <row r="114" spans="1:18">
      <c r="A114" s="16" t="s">
        <v>585</v>
      </c>
      <c r="B114" s="55" t="s">
        <v>586</v>
      </c>
      <c r="C114" s="11" t="s">
        <v>587</v>
      </c>
      <c r="D114" s="11" t="s">
        <v>385</v>
      </c>
      <c r="E114" s="82">
        <f t="shared" si="9"/>
        <v>0</v>
      </c>
      <c r="F114" s="83">
        <f t="shared" si="11"/>
        <v>0</v>
      </c>
      <c r="G114" s="98"/>
      <c r="H114" s="98"/>
      <c r="I114" s="98"/>
      <c r="J114" s="98"/>
      <c r="K114" s="99"/>
      <c r="L114" s="85">
        <f t="shared" si="10"/>
        <v>0</v>
      </c>
      <c r="M114" s="153"/>
      <c r="N114" s="130"/>
      <c r="O114" s="132"/>
      <c r="P114" s="99"/>
      <c r="Q114" s="100"/>
      <c r="R114" s="98"/>
    </row>
    <row r="115" spans="1:18" ht="33.75" customHeight="1">
      <c r="A115" s="14" t="s">
        <v>588</v>
      </c>
      <c r="B115" s="55" t="s">
        <v>589</v>
      </c>
      <c r="C115" s="11" t="s">
        <v>590</v>
      </c>
      <c r="D115" s="11" t="s">
        <v>385</v>
      </c>
      <c r="E115" s="82">
        <f t="shared" si="9"/>
        <v>4641466.32</v>
      </c>
      <c r="F115" s="83">
        <f t="shared" si="11"/>
        <v>4641466.32</v>
      </c>
      <c r="G115" s="95">
        <f>G116+G117</f>
        <v>0</v>
      </c>
      <c r="H115" s="95">
        <f>H116+H117</f>
        <v>4641466.32</v>
      </c>
      <c r="I115" s="95">
        <f>I116+I117</f>
        <v>0</v>
      </c>
      <c r="J115" s="95">
        <f>J116+J117</f>
        <v>0</v>
      </c>
      <c r="K115" s="96">
        <f>K116+K117</f>
        <v>0</v>
      </c>
      <c r="L115" s="85">
        <f t="shared" si="10"/>
        <v>0</v>
      </c>
      <c r="M115" s="154">
        <f>M116+M117</f>
        <v>0</v>
      </c>
      <c r="N115" s="130"/>
      <c r="O115" s="132"/>
      <c r="P115" s="96">
        <f>P116+P117</f>
        <v>0</v>
      </c>
      <c r="Q115" s="97">
        <f>Q116+Q117</f>
        <v>0</v>
      </c>
      <c r="R115" s="95">
        <f>R116+R117</f>
        <v>0</v>
      </c>
    </row>
    <row r="116" spans="1:18" ht="26.25" customHeight="1">
      <c r="A116" s="16" t="s">
        <v>591</v>
      </c>
      <c r="B116" s="55" t="s">
        <v>592</v>
      </c>
      <c r="C116" s="11" t="s">
        <v>593</v>
      </c>
      <c r="D116" s="11" t="s">
        <v>385</v>
      </c>
      <c r="E116" s="82">
        <f t="shared" ref="E116:E123" si="12">SUM(G116:R116)-L116</f>
        <v>0</v>
      </c>
      <c r="F116" s="83">
        <f t="shared" si="11"/>
        <v>0</v>
      </c>
      <c r="G116" s="98"/>
      <c r="H116" s="98"/>
      <c r="I116" s="98"/>
      <c r="J116" s="98"/>
      <c r="K116" s="99"/>
      <c r="L116" s="85">
        <f t="shared" ref="L116:L123" si="13">SUM(M116:P116)</f>
        <v>0</v>
      </c>
      <c r="M116" s="153"/>
      <c r="N116" s="130"/>
      <c r="O116" s="132"/>
      <c r="P116" s="99"/>
      <c r="Q116" s="100"/>
      <c r="R116" s="98"/>
    </row>
    <row r="117" spans="1:18">
      <c r="A117" s="16" t="s">
        <v>594</v>
      </c>
      <c r="B117" s="55" t="s">
        <v>595</v>
      </c>
      <c r="C117" s="11" t="s">
        <v>596</v>
      </c>
      <c r="D117" s="11" t="s">
        <v>385</v>
      </c>
      <c r="E117" s="82">
        <f t="shared" si="12"/>
        <v>4641466.32</v>
      </c>
      <c r="F117" s="83">
        <f t="shared" si="11"/>
        <v>4641466.32</v>
      </c>
      <c r="G117" s="98"/>
      <c r="H117" s="98">
        <v>4641466.32</v>
      </c>
      <c r="I117" s="98"/>
      <c r="J117" s="98"/>
      <c r="K117" s="99"/>
      <c r="L117" s="85">
        <f t="shared" si="13"/>
        <v>0</v>
      </c>
      <c r="M117" s="153"/>
      <c r="N117" s="130"/>
      <c r="O117" s="132"/>
      <c r="P117" s="99"/>
      <c r="Q117" s="100"/>
      <c r="R117" s="98"/>
    </row>
    <row r="118" spans="1:18">
      <c r="A118" s="13" t="s">
        <v>597</v>
      </c>
      <c r="B118" s="55" t="s">
        <v>598</v>
      </c>
      <c r="C118" s="10" t="s">
        <v>385</v>
      </c>
      <c r="D118" s="11" t="s">
        <v>385</v>
      </c>
      <c r="E118" s="82">
        <f t="shared" si="12"/>
        <v>0</v>
      </c>
      <c r="F118" s="83">
        <f t="shared" si="11"/>
        <v>0</v>
      </c>
      <c r="G118" s="92">
        <f>G119+G120+G121</f>
        <v>0</v>
      </c>
      <c r="H118" s="92">
        <f>H119+H120+H121</f>
        <v>0</v>
      </c>
      <c r="I118" s="92">
        <f>I119+I120+I121</f>
        <v>0</v>
      </c>
      <c r="J118" s="92">
        <f>J119+J120+J121</f>
        <v>0</v>
      </c>
      <c r="K118" s="93">
        <f>K119+K120+K121</f>
        <v>0</v>
      </c>
      <c r="L118" s="85">
        <f t="shared" si="13"/>
        <v>0</v>
      </c>
      <c r="M118" s="151">
        <f>M119+M120+M121</f>
        <v>0</v>
      </c>
      <c r="N118" s="130"/>
      <c r="O118" s="132"/>
      <c r="P118" s="93">
        <f>P119+P120+P121</f>
        <v>0</v>
      </c>
      <c r="Q118" s="94">
        <f>Q119+Q120+Q121</f>
        <v>0</v>
      </c>
      <c r="R118" s="92">
        <f>R119+R120+R121</f>
        <v>0</v>
      </c>
    </row>
    <row r="119" spans="1:18" ht="26.25" customHeight="1">
      <c r="A119" s="19" t="s">
        <v>599</v>
      </c>
      <c r="B119" s="55" t="s">
        <v>600</v>
      </c>
      <c r="C119" s="11" t="s">
        <v>601</v>
      </c>
      <c r="D119" s="11" t="s">
        <v>385</v>
      </c>
      <c r="E119" s="82">
        <f t="shared" si="12"/>
        <v>0</v>
      </c>
      <c r="F119" s="83">
        <f t="shared" si="11"/>
        <v>0</v>
      </c>
      <c r="G119" s="98"/>
      <c r="H119" s="98"/>
      <c r="I119" s="98"/>
      <c r="J119" s="98"/>
      <c r="K119" s="99"/>
      <c r="L119" s="85">
        <f t="shared" si="13"/>
        <v>0</v>
      </c>
      <c r="M119" s="153"/>
      <c r="N119" s="130"/>
      <c r="O119" s="132"/>
      <c r="P119" s="99"/>
      <c r="Q119" s="100"/>
      <c r="R119" s="98"/>
    </row>
    <row r="120" spans="1:18">
      <c r="A120" s="19" t="s">
        <v>602</v>
      </c>
      <c r="B120" s="55" t="s">
        <v>603</v>
      </c>
      <c r="C120" s="11" t="s">
        <v>601</v>
      </c>
      <c r="D120" s="11" t="s">
        <v>385</v>
      </c>
      <c r="E120" s="82">
        <f t="shared" si="12"/>
        <v>0</v>
      </c>
      <c r="F120" s="83">
        <f t="shared" si="11"/>
        <v>0</v>
      </c>
      <c r="G120" s="98"/>
      <c r="H120" s="98"/>
      <c r="I120" s="98"/>
      <c r="J120" s="98"/>
      <c r="K120" s="99"/>
      <c r="L120" s="85">
        <f t="shared" si="13"/>
        <v>0</v>
      </c>
      <c r="M120" s="153"/>
      <c r="N120" s="130"/>
      <c r="O120" s="132"/>
      <c r="P120" s="99"/>
      <c r="Q120" s="100"/>
      <c r="R120" s="98"/>
    </row>
    <row r="121" spans="1:18">
      <c r="A121" s="19" t="s">
        <v>604</v>
      </c>
      <c r="B121" s="55" t="s">
        <v>605</v>
      </c>
      <c r="C121" s="11" t="s">
        <v>601</v>
      </c>
      <c r="D121" s="11" t="s">
        <v>385</v>
      </c>
      <c r="E121" s="82">
        <f t="shared" si="12"/>
        <v>0</v>
      </c>
      <c r="F121" s="83">
        <f t="shared" si="11"/>
        <v>0</v>
      </c>
      <c r="G121" s="98"/>
      <c r="H121" s="98"/>
      <c r="I121" s="98"/>
      <c r="J121" s="98"/>
      <c r="K121" s="99"/>
      <c r="L121" s="85">
        <f t="shared" si="13"/>
        <v>0</v>
      </c>
      <c r="M121" s="153"/>
      <c r="N121" s="130"/>
      <c r="O121" s="132"/>
      <c r="P121" s="99"/>
      <c r="Q121" s="100"/>
      <c r="R121" s="98"/>
    </row>
    <row r="122" spans="1:18">
      <c r="A122" s="13" t="s">
        <v>606</v>
      </c>
      <c r="B122" s="55" t="s">
        <v>607</v>
      </c>
      <c r="C122" s="10" t="s">
        <v>385</v>
      </c>
      <c r="D122" s="11" t="s">
        <v>385</v>
      </c>
      <c r="E122" s="82">
        <f t="shared" si="12"/>
        <v>0</v>
      </c>
      <c r="F122" s="83">
        <f t="shared" si="11"/>
        <v>0</v>
      </c>
      <c r="G122" s="92">
        <f>G123</f>
        <v>0</v>
      </c>
      <c r="H122" s="92">
        <f>H123</f>
        <v>0</v>
      </c>
      <c r="I122" s="92">
        <f>I123</f>
        <v>0</v>
      </c>
      <c r="J122" s="92">
        <f>J123</f>
        <v>0</v>
      </c>
      <c r="K122" s="93">
        <f>K123</f>
        <v>0</v>
      </c>
      <c r="L122" s="85">
        <f t="shared" si="13"/>
        <v>0</v>
      </c>
      <c r="M122" s="151">
        <f>M123</f>
        <v>0</v>
      </c>
      <c r="N122" s="130"/>
      <c r="O122" s="132"/>
      <c r="P122" s="93">
        <f>P123</f>
        <v>0</v>
      </c>
      <c r="Q122" s="94">
        <f>Q123</f>
        <v>0</v>
      </c>
      <c r="R122" s="92">
        <f>R123</f>
        <v>0</v>
      </c>
    </row>
    <row r="123" spans="1:18" ht="27" customHeight="1" thickBot="1">
      <c r="A123" s="19" t="s">
        <v>608</v>
      </c>
      <c r="B123" s="55" t="s">
        <v>609</v>
      </c>
      <c r="C123" s="11" t="s">
        <v>610</v>
      </c>
      <c r="D123" s="11" t="s">
        <v>385</v>
      </c>
      <c r="E123" s="82">
        <f t="shared" si="12"/>
        <v>0</v>
      </c>
      <c r="F123" s="101">
        <f t="shared" si="11"/>
        <v>0</v>
      </c>
      <c r="G123" s="102"/>
      <c r="H123" s="102"/>
      <c r="I123" s="102"/>
      <c r="J123" s="102"/>
      <c r="K123" s="103"/>
      <c r="L123" s="85">
        <f t="shared" si="13"/>
        <v>0</v>
      </c>
      <c r="M123" s="149"/>
      <c r="N123" s="150"/>
      <c r="O123" s="142"/>
      <c r="P123" s="103"/>
      <c r="Q123" s="100"/>
      <c r="R123" s="98"/>
    </row>
  </sheetData>
  <sheetProtection password="CC53" sheet="1"/>
  <mergeCells count="123">
    <mergeCell ref="K5:K6"/>
    <mergeCell ref="L4:P4"/>
    <mergeCell ref="L5:L6"/>
    <mergeCell ref="A1:R1"/>
    <mergeCell ref="A2:R2"/>
    <mergeCell ref="E4:E6"/>
    <mergeCell ref="F4:K4"/>
    <mergeCell ref="B4:B6"/>
    <mergeCell ref="F5:J5"/>
    <mergeCell ref="A4:A6"/>
    <mergeCell ref="C4:C6"/>
    <mergeCell ref="D4:D6"/>
    <mergeCell ref="Q4:Q6"/>
    <mergeCell ref="R4:R6"/>
    <mergeCell ref="N5:N6"/>
    <mergeCell ref="P5:P6"/>
    <mergeCell ref="O5:O6"/>
    <mergeCell ref="M5:M6"/>
    <mergeCell ref="M23:O23"/>
    <mergeCell ref="M24:O24"/>
    <mergeCell ref="M34:O34"/>
    <mergeCell ref="M33:O33"/>
    <mergeCell ref="M32:O32"/>
    <mergeCell ref="M30:O30"/>
    <mergeCell ref="M29:O29"/>
    <mergeCell ref="M28:O28"/>
    <mergeCell ref="M27:O27"/>
    <mergeCell ref="M26:O26"/>
    <mergeCell ref="M36:O36"/>
    <mergeCell ref="M51:O51"/>
    <mergeCell ref="M50:O50"/>
    <mergeCell ref="M49:O49"/>
    <mergeCell ref="M48:O48"/>
    <mergeCell ref="M46:O46"/>
    <mergeCell ref="M45:O45"/>
    <mergeCell ref="M44:O44"/>
    <mergeCell ref="M42:O42"/>
    <mergeCell ref="M41:O41"/>
    <mergeCell ref="M39:O39"/>
    <mergeCell ref="M38:O38"/>
    <mergeCell ref="M37:O37"/>
    <mergeCell ref="M35:O35"/>
    <mergeCell ref="M31:O31"/>
    <mergeCell ref="M25:O25"/>
    <mergeCell ref="M20:O20"/>
    <mergeCell ref="M21:O21"/>
    <mergeCell ref="M22:O22"/>
    <mergeCell ref="M64:O64"/>
    <mergeCell ref="M66:O66"/>
    <mergeCell ref="M65:O65"/>
    <mergeCell ref="M40:O40"/>
    <mergeCell ref="M43:O43"/>
    <mergeCell ref="M47:O47"/>
    <mergeCell ref="M55:O55"/>
    <mergeCell ref="M54:O54"/>
    <mergeCell ref="M53:O53"/>
    <mergeCell ref="M52:O52"/>
    <mergeCell ref="M63:O63"/>
    <mergeCell ref="M62:O62"/>
    <mergeCell ref="M60:O60"/>
    <mergeCell ref="M59:O59"/>
    <mergeCell ref="M58:O58"/>
    <mergeCell ref="M57:O57"/>
    <mergeCell ref="M56:O56"/>
    <mergeCell ref="M61:O61"/>
    <mergeCell ref="M68:O68"/>
    <mergeCell ref="M67:O67"/>
    <mergeCell ref="M90:O90"/>
    <mergeCell ref="M89:O89"/>
    <mergeCell ref="M88:O88"/>
    <mergeCell ref="M87:O87"/>
    <mergeCell ref="M86:O86"/>
    <mergeCell ref="M85:O85"/>
    <mergeCell ref="M74:O74"/>
    <mergeCell ref="M73:O73"/>
    <mergeCell ref="M72:O72"/>
    <mergeCell ref="M70:O70"/>
    <mergeCell ref="M69:O69"/>
    <mergeCell ref="M71:O71"/>
    <mergeCell ref="M79:O79"/>
    <mergeCell ref="M78:O78"/>
    <mergeCell ref="M77:O77"/>
    <mergeCell ref="M76:O76"/>
    <mergeCell ref="M75:O75"/>
    <mergeCell ref="M84:O84"/>
    <mergeCell ref="M83:O83"/>
    <mergeCell ref="M82:O82"/>
    <mergeCell ref="M81:O81"/>
    <mergeCell ref="M80:O80"/>
    <mergeCell ref="M109:O109"/>
    <mergeCell ref="M108:O108"/>
    <mergeCell ref="M107:O107"/>
    <mergeCell ref="M106:O106"/>
    <mergeCell ref="M105:O105"/>
    <mergeCell ref="M114:O114"/>
    <mergeCell ref="M113:O113"/>
    <mergeCell ref="M112:O112"/>
    <mergeCell ref="M111:O111"/>
    <mergeCell ref="M110:O110"/>
    <mergeCell ref="M123:O123"/>
    <mergeCell ref="M122:O122"/>
    <mergeCell ref="M11:O11"/>
    <mergeCell ref="M93:O93"/>
    <mergeCell ref="M92:O92"/>
    <mergeCell ref="M91:O91"/>
    <mergeCell ref="M103:O103"/>
    <mergeCell ref="M121:O121"/>
    <mergeCell ref="M120:O120"/>
    <mergeCell ref="M119:O119"/>
    <mergeCell ref="M117:O117"/>
    <mergeCell ref="M116:O116"/>
    <mergeCell ref="M118:O118"/>
    <mergeCell ref="M115:O115"/>
    <mergeCell ref="M98:O98"/>
    <mergeCell ref="M97:O97"/>
    <mergeCell ref="M96:O96"/>
    <mergeCell ref="M95:O95"/>
    <mergeCell ref="M94:O94"/>
    <mergeCell ref="M104:O104"/>
    <mergeCell ref="M102:O102"/>
    <mergeCell ref="M101:O101"/>
    <mergeCell ref="M100:O100"/>
    <mergeCell ref="M99:O99"/>
  </mergeCells>
  <pageMargins left="0.31496062992125978" right="0.31496062992125978" top="0.55118110236220474" bottom="0.35433070866141742" header="0.31496062992125978" footer="0.31496062992125978"/>
  <pageSetup paperSize="9" scale="38" fitToHeight="0" orientation="landscape" r:id="rId1"/>
  <headerFooter>
    <oddHeader>&amp;L&amp;"Times New Roman,обычный"Форма 2.4&amp;R&amp;"Times New Roman,курсив"Отчет офинансовом обеспечении программы развития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Титульный лист </vt:lpstr>
      <vt:lpstr>Содержание</vt:lpstr>
      <vt:lpstr>КОСГУ</vt:lpstr>
      <vt:lpstr>КВР</vt:lpstr>
      <vt:lpstr>Ф_1</vt:lpstr>
      <vt:lpstr>Ф_2_1</vt:lpstr>
      <vt:lpstr>Ф_2_2</vt:lpstr>
      <vt:lpstr>Ф_2_3</vt:lpstr>
      <vt:lpstr>Ф_2_4</vt:lpstr>
      <vt:lpstr>Ф_3</vt:lpstr>
      <vt:lpstr>код валюты</vt:lpstr>
      <vt:lpstr>'Титульный лист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Жукова</dc:creator>
  <cp:lastModifiedBy>1</cp:lastModifiedBy>
  <cp:lastPrinted>2023-02-15T15:32:25Z</cp:lastPrinted>
  <dcterms:created xsi:type="dcterms:W3CDTF">2022-11-03T13:33:51Z</dcterms:created>
  <dcterms:modified xsi:type="dcterms:W3CDTF">2023-02-15T15:32:30Z</dcterms:modified>
</cp:coreProperties>
</file>